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28575" windowHeight="12795"/>
  </bookViews>
  <sheets>
    <sheet name="Свод газа всего по МО" sheetId="1" r:id="rId1"/>
    <sheet name="Свод газа бюджет МО" sheetId="2" r:id="rId2"/>
    <sheet name="Свод газа по МКД" sheetId="3" r:id="rId3"/>
    <sheet name="Свод газа ЖД (без МКД)" sheetId="4" r:id="rId4"/>
  </sheets>
  <calcPr calcId="145621"/>
</workbook>
</file>

<file path=xl/calcChain.xml><?xml version="1.0" encoding="utf-8"?>
<calcChain xmlns="http://schemas.openxmlformats.org/spreadsheetml/2006/main">
  <c r="Z8" i="1" l="1"/>
  <c r="Y38" i="4" l="1"/>
  <c r="X38" i="4"/>
  <c r="W38" i="4"/>
  <c r="V38" i="4"/>
  <c r="U38" i="4"/>
  <c r="T38" i="4"/>
  <c r="AA37" i="4"/>
  <c r="Z37" i="4"/>
  <c r="AA36" i="4"/>
  <c r="Z36" i="4"/>
  <c r="AA35" i="4"/>
  <c r="Z35" i="4"/>
  <c r="AA34" i="4"/>
  <c r="Z34" i="4"/>
  <c r="AA33" i="4"/>
  <c r="Z33" i="4"/>
  <c r="AA32" i="4"/>
  <c r="Z32" i="4"/>
  <c r="AA31" i="4"/>
  <c r="Z31" i="4"/>
  <c r="AA30" i="4"/>
  <c r="Z30" i="4"/>
  <c r="AA29" i="4"/>
  <c r="Z29" i="4"/>
  <c r="AA28" i="4"/>
  <c r="Z28" i="4"/>
  <c r="AA27" i="4"/>
  <c r="Z27" i="4"/>
  <c r="AA26" i="4"/>
  <c r="Z26" i="4"/>
  <c r="AA25" i="4"/>
  <c r="Z25" i="4"/>
  <c r="AA24" i="4"/>
  <c r="Z24" i="4"/>
  <c r="AA23" i="4"/>
  <c r="Z23" i="4"/>
  <c r="AA22" i="4"/>
  <c r="Z22" i="4"/>
  <c r="AA21" i="4"/>
  <c r="Z21" i="4"/>
  <c r="AA20" i="4"/>
  <c r="Z20" i="4"/>
  <c r="AA19" i="4"/>
  <c r="Z19" i="4"/>
  <c r="AA18" i="4"/>
  <c r="Z18" i="4"/>
  <c r="AA17" i="4"/>
  <c r="Z17" i="4"/>
  <c r="AA16" i="4"/>
  <c r="Z16" i="4"/>
  <c r="AA15" i="4"/>
  <c r="Z15" i="4"/>
  <c r="AA14" i="4"/>
  <c r="Z14" i="4"/>
  <c r="AA13" i="4"/>
  <c r="Z13" i="4"/>
  <c r="AA12" i="4"/>
  <c r="Z12" i="4"/>
  <c r="AA11" i="4"/>
  <c r="Z11" i="4"/>
  <c r="AA10" i="4"/>
  <c r="Z10" i="4"/>
  <c r="AA9" i="4"/>
  <c r="Z9" i="4"/>
  <c r="AA8" i="4"/>
  <c r="Z8" i="4"/>
  <c r="Y38" i="3"/>
  <c r="X38" i="3"/>
  <c r="W38" i="3"/>
  <c r="V38" i="3"/>
  <c r="U38" i="3"/>
  <c r="T38" i="3"/>
  <c r="AA37" i="3"/>
  <c r="Z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30" i="3"/>
  <c r="Z30" i="3"/>
  <c r="AA29" i="3"/>
  <c r="Z29" i="3"/>
  <c r="AA28" i="3"/>
  <c r="Z28" i="3"/>
  <c r="AA27" i="3"/>
  <c r="Z27" i="3"/>
  <c r="AA26" i="3"/>
  <c r="Z26" i="3"/>
  <c r="AA25" i="3"/>
  <c r="Z25" i="3"/>
  <c r="AA24" i="3"/>
  <c r="Z24" i="3"/>
  <c r="AA23" i="3"/>
  <c r="Z23" i="3"/>
  <c r="AA22" i="3"/>
  <c r="Z22" i="3"/>
  <c r="AA21" i="3"/>
  <c r="Z21" i="3"/>
  <c r="AA20" i="3"/>
  <c r="Z20" i="3"/>
  <c r="AA19" i="3"/>
  <c r="Z19" i="3"/>
  <c r="AA18" i="3"/>
  <c r="Z18" i="3"/>
  <c r="AA17" i="3"/>
  <c r="Z17" i="3"/>
  <c r="AA16" i="3"/>
  <c r="Z16" i="3"/>
  <c r="AA15" i="3"/>
  <c r="Z15" i="3"/>
  <c r="AA14" i="3"/>
  <c r="Z14" i="3"/>
  <c r="AA13" i="3"/>
  <c r="Z13" i="3"/>
  <c r="AA12" i="3"/>
  <c r="Z12" i="3"/>
  <c r="AA11" i="3"/>
  <c r="Z11" i="3"/>
  <c r="AA10" i="3"/>
  <c r="Z10" i="3"/>
  <c r="AA9" i="3"/>
  <c r="Z9" i="3"/>
  <c r="AA8" i="3"/>
  <c r="Z8" i="3"/>
  <c r="Z38" i="3" s="1"/>
  <c r="X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V38" i="2"/>
  <c r="T38" i="2"/>
  <c r="Z11" i="2"/>
  <c r="Z10" i="2"/>
  <c r="Z9" i="2"/>
  <c r="Z8" i="2"/>
  <c r="Y38" i="1"/>
  <c r="X38" i="1"/>
  <c r="W38" i="1"/>
  <c r="V38" i="1"/>
  <c r="U38" i="1"/>
  <c r="T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38" i="2" l="1"/>
  <c r="Z38" i="4"/>
  <c r="AA38" i="4"/>
  <c r="AA38" i="3"/>
  <c r="Z12" i="2"/>
  <c r="Z38" i="1"/>
  <c r="AA38" i="1"/>
  <c r="Q38" i="4"/>
  <c r="P38" i="4"/>
  <c r="O38" i="4"/>
  <c r="N38" i="4"/>
  <c r="M38" i="4"/>
  <c r="L38" i="4"/>
  <c r="I38" i="4"/>
  <c r="H38" i="4"/>
  <c r="G38" i="4"/>
  <c r="F38" i="4"/>
  <c r="E38" i="4"/>
  <c r="D38" i="4"/>
  <c r="S37" i="4"/>
  <c r="R37" i="4"/>
  <c r="K37" i="4"/>
  <c r="J37" i="4"/>
  <c r="S36" i="4"/>
  <c r="R36" i="4"/>
  <c r="K36" i="4"/>
  <c r="J36" i="4"/>
  <c r="S35" i="4"/>
  <c r="R35" i="4"/>
  <c r="K35" i="4"/>
  <c r="J35" i="4"/>
  <c r="S34" i="4"/>
  <c r="R34" i="4"/>
  <c r="K34" i="4"/>
  <c r="J34" i="4"/>
  <c r="S33" i="4"/>
  <c r="R33" i="4"/>
  <c r="K33" i="4"/>
  <c r="J33" i="4"/>
  <c r="S32" i="4"/>
  <c r="R32" i="4"/>
  <c r="K32" i="4"/>
  <c r="J32" i="4"/>
  <c r="S31" i="4"/>
  <c r="R31" i="4"/>
  <c r="K31" i="4"/>
  <c r="J31" i="4"/>
  <c r="S30" i="4"/>
  <c r="R30" i="4"/>
  <c r="K30" i="4"/>
  <c r="J30" i="4"/>
  <c r="S29" i="4"/>
  <c r="R29" i="4"/>
  <c r="K29" i="4"/>
  <c r="J29" i="4"/>
  <c r="S28" i="4"/>
  <c r="R28" i="4"/>
  <c r="K28" i="4"/>
  <c r="J28" i="4"/>
  <c r="S27" i="4"/>
  <c r="R27" i="4"/>
  <c r="K27" i="4"/>
  <c r="J27" i="4"/>
  <c r="S26" i="4"/>
  <c r="R26" i="4"/>
  <c r="K26" i="4"/>
  <c r="J26" i="4"/>
  <c r="S25" i="4"/>
  <c r="R25" i="4"/>
  <c r="K25" i="4"/>
  <c r="J25" i="4"/>
  <c r="S24" i="4"/>
  <c r="R24" i="4"/>
  <c r="K24" i="4"/>
  <c r="J24" i="4"/>
  <c r="S23" i="4"/>
  <c r="R23" i="4"/>
  <c r="K23" i="4"/>
  <c r="J23" i="4"/>
  <c r="S22" i="4"/>
  <c r="R22" i="4"/>
  <c r="K22" i="4"/>
  <c r="J22" i="4"/>
  <c r="S21" i="4"/>
  <c r="R21" i="4"/>
  <c r="K21" i="4"/>
  <c r="J21" i="4"/>
  <c r="S20" i="4"/>
  <c r="R20" i="4"/>
  <c r="K20" i="4"/>
  <c r="J20" i="4"/>
  <c r="S19" i="4"/>
  <c r="R19" i="4"/>
  <c r="K19" i="4"/>
  <c r="J19" i="4"/>
  <c r="S18" i="4"/>
  <c r="R18" i="4"/>
  <c r="K18" i="4"/>
  <c r="J18" i="4"/>
  <c r="S17" i="4"/>
  <c r="R17" i="4"/>
  <c r="K17" i="4"/>
  <c r="J17" i="4"/>
  <c r="S16" i="4"/>
  <c r="R16" i="4"/>
  <c r="K16" i="4"/>
  <c r="J16" i="4"/>
  <c r="S15" i="4"/>
  <c r="R15" i="4"/>
  <c r="K15" i="4"/>
  <c r="J15" i="4"/>
  <c r="S14" i="4"/>
  <c r="R14" i="4"/>
  <c r="K14" i="4"/>
  <c r="J14" i="4"/>
  <c r="S13" i="4"/>
  <c r="R13" i="4"/>
  <c r="K13" i="4"/>
  <c r="J13" i="4"/>
  <c r="S12" i="4"/>
  <c r="R12" i="4"/>
  <c r="K12" i="4"/>
  <c r="J12" i="4"/>
  <c r="S11" i="4"/>
  <c r="R11" i="4"/>
  <c r="K11" i="4"/>
  <c r="J11" i="4"/>
  <c r="S10" i="4"/>
  <c r="R10" i="4"/>
  <c r="K10" i="4"/>
  <c r="J10" i="4"/>
  <c r="S9" i="4"/>
  <c r="R9" i="4"/>
  <c r="K9" i="4"/>
  <c r="J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S8" i="4"/>
  <c r="R8" i="4"/>
  <c r="K8" i="4"/>
  <c r="J8" i="4"/>
  <c r="Q38" i="3"/>
  <c r="P38" i="3"/>
  <c r="O38" i="3"/>
  <c r="N38" i="3"/>
  <c r="M38" i="3"/>
  <c r="L38" i="3"/>
  <c r="I38" i="3"/>
  <c r="H38" i="3"/>
  <c r="G38" i="3"/>
  <c r="F38" i="3"/>
  <c r="E38" i="3"/>
  <c r="D38" i="3"/>
  <c r="S37" i="3"/>
  <c r="R37" i="3"/>
  <c r="K37" i="3"/>
  <c r="J37" i="3"/>
  <c r="S36" i="3"/>
  <c r="R36" i="3"/>
  <c r="K36" i="3"/>
  <c r="J36" i="3"/>
  <c r="S35" i="3"/>
  <c r="R35" i="3"/>
  <c r="K35" i="3"/>
  <c r="J35" i="3"/>
  <c r="S34" i="3"/>
  <c r="R34" i="3"/>
  <c r="K34" i="3"/>
  <c r="J34" i="3"/>
  <c r="S33" i="3"/>
  <c r="R33" i="3"/>
  <c r="K33" i="3"/>
  <c r="J33" i="3"/>
  <c r="S32" i="3"/>
  <c r="R32" i="3"/>
  <c r="K32" i="3"/>
  <c r="J32" i="3"/>
  <c r="S31" i="3"/>
  <c r="R31" i="3"/>
  <c r="K31" i="3"/>
  <c r="J31" i="3"/>
  <c r="S30" i="3"/>
  <c r="R30" i="3"/>
  <c r="K30" i="3"/>
  <c r="J30" i="3"/>
  <c r="S29" i="3"/>
  <c r="R29" i="3"/>
  <c r="K29" i="3"/>
  <c r="J29" i="3"/>
  <c r="S28" i="3"/>
  <c r="R28" i="3"/>
  <c r="K28" i="3"/>
  <c r="J28" i="3"/>
  <c r="S27" i="3"/>
  <c r="R27" i="3"/>
  <c r="K27" i="3"/>
  <c r="J27" i="3"/>
  <c r="S26" i="3"/>
  <c r="R26" i="3"/>
  <c r="K26" i="3"/>
  <c r="J26" i="3"/>
  <c r="S25" i="3"/>
  <c r="R25" i="3"/>
  <c r="K25" i="3"/>
  <c r="J25" i="3"/>
  <c r="S24" i="3"/>
  <c r="R24" i="3"/>
  <c r="K24" i="3"/>
  <c r="J24" i="3"/>
  <c r="S23" i="3"/>
  <c r="R23" i="3"/>
  <c r="K23" i="3"/>
  <c r="J23" i="3"/>
  <c r="S22" i="3"/>
  <c r="R22" i="3"/>
  <c r="K22" i="3"/>
  <c r="J22" i="3"/>
  <c r="S21" i="3"/>
  <c r="R21" i="3"/>
  <c r="K21" i="3"/>
  <c r="J21" i="3"/>
  <c r="S20" i="3"/>
  <c r="R20" i="3"/>
  <c r="K20" i="3"/>
  <c r="J20" i="3"/>
  <c r="S19" i="3"/>
  <c r="R19" i="3"/>
  <c r="K19" i="3"/>
  <c r="J19" i="3"/>
  <c r="S18" i="3"/>
  <c r="R18" i="3"/>
  <c r="K18" i="3"/>
  <c r="J18" i="3"/>
  <c r="S17" i="3"/>
  <c r="R17" i="3"/>
  <c r="K17" i="3"/>
  <c r="J17" i="3"/>
  <c r="S16" i="3"/>
  <c r="R16" i="3"/>
  <c r="K16" i="3"/>
  <c r="J16" i="3"/>
  <c r="S15" i="3"/>
  <c r="R15" i="3"/>
  <c r="K15" i="3"/>
  <c r="J15" i="3"/>
  <c r="S14" i="3"/>
  <c r="R14" i="3"/>
  <c r="K14" i="3"/>
  <c r="J14" i="3"/>
  <c r="S13" i="3"/>
  <c r="R13" i="3"/>
  <c r="K13" i="3"/>
  <c r="J13" i="3"/>
  <c r="S12" i="3"/>
  <c r="R12" i="3"/>
  <c r="K12" i="3"/>
  <c r="J12" i="3"/>
  <c r="S11" i="3"/>
  <c r="R11" i="3"/>
  <c r="K11" i="3"/>
  <c r="J11" i="3"/>
  <c r="S10" i="3"/>
  <c r="R10" i="3"/>
  <c r="K10" i="3"/>
  <c r="J10" i="3"/>
  <c r="S9" i="3"/>
  <c r="R9" i="3"/>
  <c r="K9" i="3"/>
  <c r="J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S8" i="3"/>
  <c r="R8" i="3"/>
  <c r="K8" i="3"/>
  <c r="K38" i="3" s="1"/>
  <c r="J8" i="3"/>
  <c r="R37" i="2"/>
  <c r="J37" i="2"/>
  <c r="R36" i="2"/>
  <c r="J36" i="2"/>
  <c r="R35" i="2"/>
  <c r="J35" i="2"/>
  <c r="R34" i="2"/>
  <c r="J34" i="2"/>
  <c r="R33" i="2"/>
  <c r="J33" i="2"/>
  <c r="R32" i="2"/>
  <c r="J32" i="2"/>
  <c r="R31" i="2"/>
  <c r="J31" i="2"/>
  <c r="R30" i="2"/>
  <c r="J30" i="2"/>
  <c r="R29" i="2"/>
  <c r="J29" i="2"/>
  <c r="R28" i="2"/>
  <c r="J28" i="2"/>
  <c r="R27" i="2"/>
  <c r="J27" i="2"/>
  <c r="R26" i="2"/>
  <c r="J26" i="2"/>
  <c r="R25" i="2"/>
  <c r="J25" i="2"/>
  <c r="R24" i="2"/>
  <c r="J24" i="2"/>
  <c r="R23" i="2"/>
  <c r="J23" i="2"/>
  <c r="R22" i="2"/>
  <c r="J22" i="2"/>
  <c r="R21" i="2"/>
  <c r="J21" i="2"/>
  <c r="R20" i="2"/>
  <c r="J20" i="2"/>
  <c r="R19" i="2"/>
  <c r="J19" i="2"/>
  <c r="R18" i="2"/>
  <c r="J18" i="2"/>
  <c r="R17" i="2"/>
  <c r="J17" i="2"/>
  <c r="R16" i="2"/>
  <c r="J16" i="2"/>
  <c r="N15" i="2"/>
  <c r="L15" i="2"/>
  <c r="H15" i="2"/>
  <c r="F15" i="2"/>
  <c r="D15" i="2"/>
  <c r="R14" i="2"/>
  <c r="J14" i="2"/>
  <c r="R13" i="2"/>
  <c r="J13" i="2"/>
  <c r="P12" i="2"/>
  <c r="P38" i="2" s="1"/>
  <c r="N12" i="2"/>
  <c r="R12" i="2" s="1"/>
  <c r="L12" i="2"/>
  <c r="H12" i="2"/>
  <c r="F12" i="2"/>
  <c r="D12" i="2"/>
  <c r="R11" i="2"/>
  <c r="J11" i="2"/>
  <c r="R10" i="2"/>
  <c r="J10" i="2"/>
  <c r="R9" i="2"/>
  <c r="J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R8" i="2"/>
  <c r="J8" i="2"/>
  <c r="S37" i="1"/>
  <c r="R37" i="1"/>
  <c r="S36" i="1"/>
  <c r="R36" i="1"/>
  <c r="K36" i="1"/>
  <c r="J36" i="1"/>
  <c r="S35" i="1"/>
  <c r="K35" i="1"/>
  <c r="R34" i="1"/>
  <c r="S33" i="1"/>
  <c r="R33" i="1"/>
  <c r="S32" i="1"/>
  <c r="R32" i="1"/>
  <c r="S31" i="1"/>
  <c r="K31" i="1"/>
  <c r="R30" i="1"/>
  <c r="S29" i="1"/>
  <c r="R29" i="1"/>
  <c r="S28" i="1"/>
  <c r="R28" i="1"/>
  <c r="J28" i="1"/>
  <c r="R27" i="1"/>
  <c r="S27" i="1"/>
  <c r="J27" i="1"/>
  <c r="R26" i="1"/>
  <c r="J26" i="1"/>
  <c r="S25" i="1"/>
  <c r="R25" i="1"/>
  <c r="J25" i="1"/>
  <c r="S24" i="1"/>
  <c r="R24" i="1"/>
  <c r="J24" i="1"/>
  <c r="S23" i="1"/>
  <c r="R22" i="1"/>
  <c r="K22" i="1"/>
  <c r="J22" i="1"/>
  <c r="S21" i="1"/>
  <c r="R21" i="1"/>
  <c r="J21" i="1"/>
  <c r="S20" i="1"/>
  <c r="R20" i="1"/>
  <c r="K20" i="1"/>
  <c r="J20" i="1"/>
  <c r="S19" i="1"/>
  <c r="R18" i="1"/>
  <c r="J18" i="1"/>
  <c r="S17" i="1"/>
  <c r="R17" i="1"/>
  <c r="K17" i="1"/>
  <c r="S16" i="1"/>
  <c r="R16" i="1"/>
  <c r="J16" i="1"/>
  <c r="S15" i="1"/>
  <c r="R14" i="1"/>
  <c r="K14" i="1"/>
  <c r="J14" i="1"/>
  <c r="S13" i="1"/>
  <c r="R13" i="1"/>
  <c r="J13" i="1"/>
  <c r="S12" i="1"/>
  <c r="K12" i="1"/>
  <c r="J12" i="1"/>
  <c r="S11" i="1"/>
  <c r="K11" i="1"/>
  <c r="S10" i="1"/>
  <c r="R10" i="1"/>
  <c r="J10" i="1"/>
  <c r="S9" i="1"/>
  <c r="K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N38" i="1"/>
  <c r="S8" i="1"/>
  <c r="R8" i="1"/>
  <c r="F38" i="1"/>
  <c r="K8" i="1"/>
  <c r="S38" i="4" l="1"/>
  <c r="S38" i="3"/>
  <c r="J38" i="3"/>
  <c r="R38" i="3"/>
  <c r="H38" i="2"/>
  <c r="R15" i="2"/>
  <c r="J12" i="2"/>
  <c r="J15" i="2"/>
  <c r="R11" i="1"/>
  <c r="R15" i="1"/>
  <c r="J17" i="1"/>
  <c r="R19" i="1"/>
  <c r="R23" i="1"/>
  <c r="G38" i="1"/>
  <c r="Q38" i="1"/>
  <c r="L38" i="1"/>
  <c r="P38" i="1"/>
  <c r="K13" i="1"/>
  <c r="S14" i="1"/>
  <c r="K15" i="1"/>
  <c r="K16" i="1"/>
  <c r="S18" i="1"/>
  <c r="K19" i="1"/>
  <c r="K21" i="1"/>
  <c r="S22" i="1"/>
  <c r="K23" i="1"/>
  <c r="K24" i="1"/>
  <c r="K25" i="1"/>
  <c r="S26" i="1"/>
  <c r="K27" i="1"/>
  <c r="K28" i="1"/>
  <c r="K29" i="1"/>
  <c r="S30" i="1"/>
  <c r="K32" i="1"/>
  <c r="K33" i="1"/>
  <c r="S34" i="1"/>
  <c r="K37" i="1"/>
  <c r="J11" i="1"/>
  <c r="J31" i="1"/>
  <c r="J35" i="1"/>
  <c r="J8" i="1"/>
  <c r="J15" i="1"/>
  <c r="J19" i="1"/>
  <c r="J23" i="1"/>
  <c r="I38" i="1"/>
  <c r="O38" i="1"/>
  <c r="H38" i="1"/>
  <c r="K10" i="1"/>
  <c r="K18" i="1"/>
  <c r="K26" i="1"/>
  <c r="K30" i="1"/>
  <c r="K34" i="1"/>
  <c r="R12" i="1"/>
  <c r="J29" i="1"/>
  <c r="J30" i="1"/>
  <c r="R31" i="1"/>
  <c r="J32" i="1"/>
  <c r="J33" i="1"/>
  <c r="J34" i="1"/>
  <c r="R35" i="1"/>
  <c r="J37" i="1"/>
  <c r="J38" i="4"/>
  <c r="R38" i="4"/>
  <c r="K38" i="4"/>
  <c r="F38" i="2"/>
  <c r="N38" i="2"/>
  <c r="L38" i="2"/>
  <c r="D38" i="2"/>
  <c r="E38" i="1"/>
  <c r="K38" i="1" s="1"/>
  <c r="M38" i="1"/>
  <c r="J9" i="1"/>
  <c r="R9" i="1"/>
  <c r="R38" i="1" l="1"/>
  <c r="R38" i="2"/>
  <c r="J38" i="2"/>
  <c r="D38" i="1"/>
  <c r="J38" i="1" s="1"/>
  <c r="S38" i="1"/>
</calcChain>
</file>

<file path=xl/sharedStrings.xml><?xml version="1.0" encoding="utf-8"?>
<sst xmlns="http://schemas.openxmlformats.org/spreadsheetml/2006/main" count="412" uniqueCount="55">
  <si>
    <t>Сведения по объемам потребления природного газа на территории муниципальных образований УР (с учетом природного газа, приобретаемого у прочих поставщиков)</t>
  </si>
  <si>
    <t>№ п/п</t>
  </si>
  <si>
    <t>Наименование показателя</t>
  </si>
  <si>
    <t>Ед.изм.</t>
  </si>
  <si>
    <t>Факт 2022 года</t>
  </si>
  <si>
    <t>январь</t>
  </si>
  <si>
    <t>февраль</t>
  </si>
  <si>
    <t>март</t>
  </si>
  <si>
    <t>Iкв.</t>
  </si>
  <si>
    <t>апрель</t>
  </si>
  <si>
    <t>май</t>
  </si>
  <si>
    <t>июнь</t>
  </si>
  <si>
    <t>II кв.</t>
  </si>
  <si>
    <t>МО "Алнашский район"</t>
  </si>
  <si>
    <r>
      <t>тыс.м</t>
    </r>
    <r>
      <rPr>
        <vertAlign val="superscript"/>
        <sz val="10"/>
        <rFont val="Arial Cyr"/>
        <charset val="204"/>
      </rPr>
      <t>3</t>
    </r>
  </si>
  <si>
    <t>МО "Балезинский район"</t>
  </si>
  <si>
    <t>МО "Вавожский район"</t>
  </si>
  <si>
    <t>МО "Воткинский район"</t>
  </si>
  <si>
    <t>МО "город Воткинск"</t>
  </si>
  <si>
    <t>МО "город Глазов"</t>
  </si>
  <si>
    <t>МО "город Ижевск"</t>
  </si>
  <si>
    <t>МО "город Можга"</t>
  </si>
  <si>
    <t>МО "город Сарапул"</t>
  </si>
  <si>
    <t>МО Глазовский район"</t>
  </si>
  <si>
    <t>МО "Граховский район"</t>
  </si>
  <si>
    <t>МО "Дебесский район"</t>
  </si>
  <si>
    <t>МО "Завьяловский район"</t>
  </si>
  <si>
    <t>МО "Игринский район"</t>
  </si>
  <si>
    <t>МО "Камбарский район"</t>
  </si>
  <si>
    <t>МО "Каракулинский район"</t>
  </si>
  <si>
    <t>МО "Кезский район"</t>
  </si>
  <si>
    <t>МО "Кизнерский район"</t>
  </si>
  <si>
    <t>МО "Киясовский район"</t>
  </si>
  <si>
    <t>МО "Красногорский район"</t>
  </si>
  <si>
    <t>МО "Малопургинский район"</t>
  </si>
  <si>
    <t>МО "Можгинский район"</t>
  </si>
  <si>
    <t>МО "Сарапульский район"</t>
  </si>
  <si>
    <t>МО "Селтинский район"</t>
  </si>
  <si>
    <t>МО "Сюмсинский район"</t>
  </si>
  <si>
    <t>МО "Увинский район"</t>
  </si>
  <si>
    <t>МО "Шарканский район"</t>
  </si>
  <si>
    <t>МО "Юкаменский район"</t>
  </si>
  <si>
    <t>МО "Якшур-Бодьинский район"</t>
  </si>
  <si>
    <t>МО "Ярский район"</t>
  </si>
  <si>
    <t xml:space="preserve">Итого </t>
  </si>
  <si>
    <t>Сведения по объемам потребления природного газа муниципальными бюджетными учреждениями Удмуртской Республики</t>
  </si>
  <si>
    <t xml:space="preserve">Сведения по объемам потребления природного газа многоквартирными домами </t>
  </si>
  <si>
    <t xml:space="preserve">Сведения по объемам потребления природного газа жилыми домами (за исключением многоквартирных домов) </t>
  </si>
  <si>
    <r>
      <t>тыс.м</t>
    </r>
    <r>
      <rPr>
        <vertAlign val="superscript"/>
        <sz val="10"/>
        <rFont val="Calibri"/>
        <family val="2"/>
        <charset val="204"/>
        <scheme val="minor"/>
      </rPr>
      <t>3</t>
    </r>
  </si>
  <si>
    <r>
      <t xml:space="preserve">Объем потребления природного газа, расчеты за который осуществляются с использованием </t>
    </r>
    <r>
      <rPr>
        <b/>
        <sz val="10"/>
        <color rgb="FF00B050"/>
        <rFont val="Calibri"/>
        <family val="2"/>
        <charset val="204"/>
        <scheme val="minor"/>
      </rPr>
      <t>приборов учета</t>
    </r>
  </si>
  <si>
    <r>
      <t xml:space="preserve">Объем потребления природного газа, расчеты за который осуществляются с применением </t>
    </r>
    <r>
      <rPr>
        <b/>
        <sz val="10"/>
        <color rgb="FFFF0000"/>
        <rFont val="Calibri"/>
        <family val="2"/>
        <charset val="204"/>
        <scheme val="minor"/>
      </rPr>
      <t>расчетных способов</t>
    </r>
  </si>
  <si>
    <t>июль</t>
  </si>
  <si>
    <t>август</t>
  </si>
  <si>
    <t>сентябрь</t>
  </si>
  <si>
    <t>III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</si>
</sst>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1.&quot;#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vertAlign val="superscript"/>
      <sz val="10"/>
      <name val="Arial Cyr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vertical="center" wrapText="1"/>
    </xf>
    <xf numFmtId="164" fontId="3" fillId="0" borderId="6" xfId="0" applyNumberFormat="1" applyFont="1" applyFill="1" applyBorder="1" applyAlignment="1">
      <alignment vertical="top" shrinkToFit="1"/>
    </xf>
    <xf numFmtId="0" fontId="3" fillId="0" borderId="6" xfId="0" applyFont="1" applyFill="1" applyBorder="1" applyAlignment="1">
      <alignment vertical="top" wrapText="1"/>
    </xf>
    <xf numFmtId="0" fontId="0" fillId="0" borderId="5" xfId="0" applyFill="1" applyBorder="1" applyAlignment="1">
      <alignment horizontal="center" vertical="center" shrinkToFit="1"/>
    </xf>
    <xf numFmtId="0" fontId="0" fillId="0" borderId="0" xfId="0" applyFill="1" applyAlignment="1">
      <alignment horizontal="center"/>
    </xf>
    <xf numFmtId="4" fontId="6" fillId="0" borderId="7" xfId="0" applyNumberFormat="1" applyFont="1" applyBorder="1" applyAlignment="1">
      <alignment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0" fillId="0" borderId="0" xfId="0" applyFont="1" applyFill="1"/>
    <xf numFmtId="0" fontId="8" fillId="0" borderId="0" xfId="0" applyFont="1" applyFill="1" applyAlignment="1">
      <alignment horizontal="center" vertical="center" wrapText="1"/>
    </xf>
    <xf numFmtId="164" fontId="9" fillId="0" borderId="6" xfId="0" applyNumberFormat="1" applyFont="1" applyFill="1" applyBorder="1" applyAlignment="1">
      <alignment vertical="top" shrinkToFit="1"/>
    </xf>
    <xf numFmtId="0" fontId="9" fillId="0" borderId="6" xfId="0" applyFont="1" applyFill="1" applyBorder="1" applyAlignment="1">
      <alignment vertical="top" wrapText="1"/>
    </xf>
    <xf numFmtId="0" fontId="0" fillId="0" borderId="5" xfId="0" applyFont="1" applyFill="1" applyBorder="1" applyAlignment="1">
      <alignment horizontal="center" vertical="center" shrinkToFit="1"/>
    </xf>
    <xf numFmtId="4" fontId="9" fillId="0" borderId="5" xfId="0" applyNumberFormat="1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 shrinkToFit="1"/>
    </xf>
    <xf numFmtId="4" fontId="9" fillId="0" borderId="5" xfId="0" applyNumberFormat="1" applyFont="1" applyFill="1" applyBorder="1" applyAlignment="1">
      <alignment vertical="center" shrinkToFit="1"/>
    </xf>
    <xf numFmtId="4" fontId="7" fillId="0" borderId="5" xfId="0" applyNumberFormat="1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vertical="center" shrinkToFit="1"/>
    </xf>
    <xf numFmtId="4" fontId="0" fillId="0" borderId="0" xfId="0" applyNumberFormat="1" applyFont="1" applyFill="1"/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/>
    <xf numFmtId="0" fontId="7" fillId="0" borderId="0" xfId="0" applyFont="1" applyFill="1" applyAlignment="1">
      <alignment horizontal="right" wrapText="1"/>
    </xf>
    <xf numFmtId="4" fontId="8" fillId="0" borderId="5" xfId="0" applyNumberFormat="1" applyFont="1" applyFill="1" applyBorder="1" applyAlignment="1">
      <alignment horizontal="right" vertical="center" textRotation="90" wrapText="1"/>
    </xf>
    <xf numFmtId="4" fontId="7" fillId="2" borderId="5" xfId="0" applyNumberFormat="1" applyFont="1" applyFill="1" applyBorder="1" applyAlignment="1">
      <alignment horizontal="right" vertical="center" shrinkToFit="1"/>
    </xf>
    <xf numFmtId="4" fontId="9" fillId="0" borderId="7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textRotation="90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vertical="center"/>
    </xf>
    <xf numFmtId="4" fontId="7" fillId="2" borderId="5" xfId="1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 wrapText="1"/>
    </xf>
    <xf numFmtId="0" fontId="6" fillId="0" borderId="0" xfId="0" applyFont="1" applyFill="1"/>
    <xf numFmtId="0" fontId="6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</cellXfs>
  <cellStyles count="2">
    <cellStyle name="Обычный" xfId="0" builtinId="0"/>
    <cellStyle name="Обычный_Приложение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28" sqref="K28"/>
    </sheetView>
  </sheetViews>
  <sheetFormatPr defaultRowHeight="15" x14ac:dyDescent="0.25"/>
  <cols>
    <col min="1" max="1" width="7.140625" style="13" bestFit="1" customWidth="1"/>
    <col min="2" max="2" width="27.28515625" style="13" bestFit="1" customWidth="1"/>
    <col min="3" max="3" width="8.5703125" style="13" customWidth="1"/>
    <col min="4" max="9" width="15.140625" style="13" customWidth="1"/>
    <col min="10" max="27" width="15.140625" style="24" customWidth="1"/>
    <col min="28" max="29" width="10.42578125" style="13" customWidth="1"/>
    <col min="30" max="16384" width="9.140625" style="13"/>
  </cols>
  <sheetData>
    <row r="1" spans="1:27" x14ac:dyDescent="0.25">
      <c r="A1" s="47"/>
      <c r="B1" s="47"/>
      <c r="C1" s="47"/>
      <c r="D1" s="11"/>
      <c r="E1" s="11"/>
      <c r="F1" s="11"/>
      <c r="G1" s="11"/>
      <c r="H1" s="11"/>
      <c r="I1" s="11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0"/>
      <c r="U3" s="40"/>
      <c r="V3" s="40"/>
      <c r="W3" s="40"/>
      <c r="X3" s="40"/>
      <c r="Y3" s="40"/>
      <c r="Z3" s="40"/>
      <c r="AA3" s="40"/>
    </row>
    <row r="5" spans="1:27" ht="12.75" customHeight="1" x14ac:dyDescent="0.25">
      <c r="A5" s="49" t="s">
        <v>1</v>
      </c>
      <c r="B5" s="49" t="s">
        <v>2</v>
      </c>
      <c r="C5" s="49" t="s">
        <v>3</v>
      </c>
      <c r="D5" s="62" t="s">
        <v>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s="14" customFormat="1" ht="27" customHeight="1" x14ac:dyDescent="0.25">
      <c r="A6" s="50"/>
      <c r="B6" s="50"/>
      <c r="C6" s="50"/>
      <c r="D6" s="42" t="s">
        <v>5</v>
      </c>
      <c r="E6" s="42"/>
      <c r="F6" s="42" t="s">
        <v>6</v>
      </c>
      <c r="G6" s="42"/>
      <c r="H6" s="42" t="s">
        <v>7</v>
      </c>
      <c r="I6" s="42"/>
      <c r="J6" s="46" t="s">
        <v>8</v>
      </c>
      <c r="K6" s="46"/>
      <c r="L6" s="42" t="s">
        <v>9</v>
      </c>
      <c r="M6" s="42"/>
      <c r="N6" s="42" t="s">
        <v>10</v>
      </c>
      <c r="O6" s="42"/>
      <c r="P6" s="42" t="s">
        <v>11</v>
      </c>
      <c r="Q6" s="42"/>
      <c r="R6" s="43" t="s">
        <v>12</v>
      </c>
      <c r="S6" s="44"/>
      <c r="T6" s="42" t="s">
        <v>51</v>
      </c>
      <c r="U6" s="42"/>
      <c r="V6" s="42" t="s">
        <v>52</v>
      </c>
      <c r="W6" s="42"/>
      <c r="X6" s="42" t="s">
        <v>53</v>
      </c>
      <c r="Y6" s="42"/>
      <c r="Z6" s="43" t="s">
        <v>54</v>
      </c>
      <c r="AA6" s="44"/>
    </row>
    <row r="7" spans="1:27" s="14" customFormat="1" ht="114.75" x14ac:dyDescent="0.25">
      <c r="A7" s="51"/>
      <c r="B7" s="51"/>
      <c r="C7" s="51"/>
      <c r="D7" s="32" t="s">
        <v>49</v>
      </c>
      <c r="E7" s="32" t="s">
        <v>50</v>
      </c>
      <c r="F7" s="32" t="s">
        <v>49</v>
      </c>
      <c r="G7" s="32" t="s">
        <v>50</v>
      </c>
      <c r="H7" s="32" t="s">
        <v>49</v>
      </c>
      <c r="I7" s="32" t="s">
        <v>50</v>
      </c>
      <c r="J7" s="33" t="s">
        <v>49</v>
      </c>
      <c r="K7" s="33" t="s">
        <v>50</v>
      </c>
      <c r="L7" s="32" t="s">
        <v>49</v>
      </c>
      <c r="M7" s="32" t="s">
        <v>50</v>
      </c>
      <c r="N7" s="32" t="s">
        <v>49</v>
      </c>
      <c r="O7" s="32" t="s">
        <v>50</v>
      </c>
      <c r="P7" s="32" t="s">
        <v>49</v>
      </c>
      <c r="Q7" s="32" t="s">
        <v>50</v>
      </c>
      <c r="R7" s="33" t="s">
        <v>49</v>
      </c>
      <c r="S7" s="33" t="s">
        <v>50</v>
      </c>
      <c r="T7" s="32" t="s">
        <v>49</v>
      </c>
      <c r="U7" s="32" t="s">
        <v>50</v>
      </c>
      <c r="V7" s="32" t="s">
        <v>49</v>
      </c>
      <c r="W7" s="32" t="s">
        <v>50</v>
      </c>
      <c r="X7" s="32" t="s">
        <v>49</v>
      </c>
      <c r="Y7" s="32" t="s">
        <v>50</v>
      </c>
      <c r="Z7" s="33" t="s">
        <v>49</v>
      </c>
      <c r="AA7" s="33" t="s">
        <v>50</v>
      </c>
    </row>
    <row r="8" spans="1:27" s="14" customFormat="1" x14ac:dyDescent="0.25">
      <c r="A8" s="15">
        <v>1</v>
      </c>
      <c r="B8" s="16" t="s">
        <v>13</v>
      </c>
      <c r="C8" s="17" t="s">
        <v>48</v>
      </c>
      <c r="D8" s="10">
        <v>5937.0788000000002</v>
      </c>
      <c r="E8" s="18">
        <v>42.782539999999997</v>
      </c>
      <c r="F8" s="10">
        <v>2986.0515500000001</v>
      </c>
      <c r="G8" s="18">
        <v>37.614220000000003</v>
      </c>
      <c r="H8" s="10">
        <v>2951.0272500000001</v>
      </c>
      <c r="I8" s="18">
        <v>23.58492</v>
      </c>
      <c r="J8" s="19">
        <f>D8+F8+H8</f>
        <v>11874.157599999999</v>
      </c>
      <c r="K8" s="19">
        <f>E8+G8+I8</f>
        <v>103.98168</v>
      </c>
      <c r="L8" s="10">
        <v>10113.276399999999</v>
      </c>
      <c r="M8" s="20">
        <v>25.991349999999997</v>
      </c>
      <c r="N8" s="10">
        <v>1117.7761499999999</v>
      </c>
      <c r="O8" s="20">
        <v>29.093769999999999</v>
      </c>
      <c r="P8" s="10">
        <v>582.07315000000006</v>
      </c>
      <c r="Q8" s="20">
        <v>27.4055</v>
      </c>
      <c r="R8" s="19">
        <f>L8+N8+P8</f>
        <v>11813.125699999999</v>
      </c>
      <c r="S8" s="19">
        <f>M8+O8+Q8</f>
        <v>82.490619999999993</v>
      </c>
      <c r="T8" s="10">
        <v>417.16192000000001</v>
      </c>
      <c r="U8" s="20">
        <v>33.502310000000001</v>
      </c>
      <c r="V8" s="10">
        <v>367.61264</v>
      </c>
      <c r="W8" s="20">
        <v>33.679559999999995</v>
      </c>
      <c r="X8" s="10">
        <v>828.99</v>
      </c>
      <c r="Y8" s="20">
        <v>33.363999999999997</v>
      </c>
      <c r="Z8" s="19">
        <f>T8+V8+X8</f>
        <v>1613.7645600000001</v>
      </c>
      <c r="AA8" s="19">
        <f>U8+W8+Y8</f>
        <v>100.54587000000001</v>
      </c>
    </row>
    <row r="9" spans="1:27" s="14" customFormat="1" x14ac:dyDescent="0.25">
      <c r="A9" s="15">
        <f t="shared" ref="A9:A37" si="0">A8+1</f>
        <v>2</v>
      </c>
      <c r="B9" s="16" t="s">
        <v>15</v>
      </c>
      <c r="C9" s="17" t="s">
        <v>48</v>
      </c>
      <c r="D9" s="10">
        <v>4491.50893</v>
      </c>
      <c r="E9" s="18">
        <v>32.994250000000001</v>
      </c>
      <c r="F9" s="10">
        <v>3667.8944499999998</v>
      </c>
      <c r="G9" s="18">
        <v>34.648809999999997</v>
      </c>
      <c r="H9" s="10">
        <v>3755.4005299999999</v>
      </c>
      <c r="I9" s="18">
        <v>36.711550000000003</v>
      </c>
      <c r="J9" s="19">
        <f t="shared" ref="J9:K38" si="1">D9+F9+H9</f>
        <v>11914.803909999999</v>
      </c>
      <c r="K9" s="19">
        <f t="shared" si="1"/>
        <v>104.35460999999999</v>
      </c>
      <c r="L9" s="10">
        <v>2623.9525599999997</v>
      </c>
      <c r="M9" s="20">
        <v>36.301459999999999</v>
      </c>
      <c r="N9" s="10">
        <v>1407.31017</v>
      </c>
      <c r="O9" s="20">
        <v>42.695650000000001</v>
      </c>
      <c r="P9" s="10">
        <v>702.83839999999998</v>
      </c>
      <c r="Q9" s="20">
        <v>35.823840000000004</v>
      </c>
      <c r="R9" s="19">
        <f t="shared" ref="R9:S38" si="2">L9+N9+P9</f>
        <v>4734.1011299999991</v>
      </c>
      <c r="S9" s="19">
        <f t="shared" si="2"/>
        <v>114.82095</v>
      </c>
      <c r="T9" s="10">
        <v>441.34282000000002</v>
      </c>
      <c r="U9" s="20">
        <v>4.2218600000000004</v>
      </c>
      <c r="V9" s="10">
        <v>794.77080999999998</v>
      </c>
      <c r="W9" s="20">
        <v>35.460610000000003</v>
      </c>
      <c r="X9" s="10">
        <v>1439.8410000000001</v>
      </c>
      <c r="Y9" s="20">
        <v>35.89</v>
      </c>
      <c r="Z9" s="19">
        <f t="shared" ref="Z9:Z38" si="3">T9+V9+X9</f>
        <v>2675.9546300000002</v>
      </c>
      <c r="AA9" s="19">
        <f t="shared" ref="AA9:AA38" si="4">U9+W9+Y9</f>
        <v>75.57247000000001</v>
      </c>
    </row>
    <row r="10" spans="1:27" s="14" customFormat="1" x14ac:dyDescent="0.25">
      <c r="A10" s="15">
        <f t="shared" si="0"/>
        <v>3</v>
      </c>
      <c r="B10" s="16" t="s">
        <v>16</v>
      </c>
      <c r="C10" s="17" t="s">
        <v>48</v>
      </c>
      <c r="D10" s="10">
        <v>2220.4504900000002</v>
      </c>
      <c r="E10" s="18">
        <v>7.87026</v>
      </c>
      <c r="F10" s="10">
        <v>1847.9912300000001</v>
      </c>
      <c r="G10" s="18">
        <v>8.4747900000000005</v>
      </c>
      <c r="H10" s="10">
        <v>1707.88219</v>
      </c>
      <c r="I10" s="18">
        <v>7.1397300000000001</v>
      </c>
      <c r="J10" s="19">
        <f t="shared" si="1"/>
        <v>5776.3239100000001</v>
      </c>
      <c r="K10" s="19">
        <f t="shared" si="1"/>
        <v>23.484780000000001</v>
      </c>
      <c r="L10" s="10">
        <v>1233.2280900000001</v>
      </c>
      <c r="M10" s="20">
        <v>6.8791799999999999</v>
      </c>
      <c r="N10" s="10">
        <v>607.40917999999999</v>
      </c>
      <c r="O10" s="20">
        <v>10.649619999999999</v>
      </c>
      <c r="P10" s="10">
        <v>274.86009000000001</v>
      </c>
      <c r="Q10" s="20">
        <v>5.7911000000000001</v>
      </c>
      <c r="R10" s="19">
        <f t="shared" si="2"/>
        <v>2115.4973600000003</v>
      </c>
      <c r="S10" s="19">
        <f t="shared" si="2"/>
        <v>23.319899999999997</v>
      </c>
      <c r="T10" s="10">
        <v>162.59934999999999</v>
      </c>
      <c r="U10" s="20">
        <v>11.37565</v>
      </c>
      <c r="V10" s="10">
        <v>305.36646999999999</v>
      </c>
      <c r="W10" s="20">
        <v>12.31953</v>
      </c>
      <c r="X10" s="10">
        <v>606.65699999999993</v>
      </c>
      <c r="Y10" s="20">
        <v>3.7559999999999998</v>
      </c>
      <c r="Z10" s="19">
        <f t="shared" si="3"/>
        <v>1074.62282</v>
      </c>
      <c r="AA10" s="19">
        <f t="shared" si="4"/>
        <v>27.451180000000001</v>
      </c>
    </row>
    <row r="11" spans="1:27" s="14" customFormat="1" x14ac:dyDescent="0.25">
      <c r="A11" s="15">
        <f t="shared" si="0"/>
        <v>4</v>
      </c>
      <c r="B11" s="16" t="s">
        <v>17</v>
      </c>
      <c r="C11" s="17" t="s">
        <v>48</v>
      </c>
      <c r="D11" s="10">
        <v>5656.1867999999995</v>
      </c>
      <c r="E11" s="18">
        <v>33.969850000000001</v>
      </c>
      <c r="F11" s="10">
        <v>4748.3953299999994</v>
      </c>
      <c r="G11" s="18">
        <v>45.583179999999999</v>
      </c>
      <c r="H11" s="10">
        <v>4874.3605799999996</v>
      </c>
      <c r="I11" s="18">
        <v>45.016359999999999</v>
      </c>
      <c r="J11" s="19">
        <f t="shared" si="1"/>
        <v>15278.942709999999</v>
      </c>
      <c r="K11" s="19">
        <f t="shared" si="1"/>
        <v>124.56939</v>
      </c>
      <c r="L11" s="10">
        <v>3522.0562300000001</v>
      </c>
      <c r="M11" s="20">
        <v>33.915939999999999</v>
      </c>
      <c r="N11" s="10">
        <v>1987.18453</v>
      </c>
      <c r="O11" s="20">
        <v>39.247700000000002</v>
      </c>
      <c r="P11" s="10">
        <v>1402.8488</v>
      </c>
      <c r="Q11" s="20">
        <v>32.464999999999996</v>
      </c>
      <c r="R11" s="19">
        <f t="shared" si="2"/>
        <v>6912.0895600000003</v>
      </c>
      <c r="S11" s="19">
        <f t="shared" si="2"/>
        <v>105.62863999999999</v>
      </c>
      <c r="T11" s="10">
        <v>1256.6164200000001</v>
      </c>
      <c r="U11" s="20">
        <v>25.194490000000002</v>
      </c>
      <c r="V11" s="10">
        <v>1240.5910900000001</v>
      </c>
      <c r="W11" s="20">
        <v>44.28295</v>
      </c>
      <c r="X11" s="10">
        <v>1952.6969999999999</v>
      </c>
      <c r="Y11" s="20">
        <v>42.16</v>
      </c>
      <c r="Z11" s="19">
        <f t="shared" si="3"/>
        <v>4449.9045100000003</v>
      </c>
      <c r="AA11" s="19">
        <f t="shared" si="4"/>
        <v>111.63744</v>
      </c>
    </row>
    <row r="12" spans="1:27" s="14" customFormat="1" x14ac:dyDescent="0.25">
      <c r="A12" s="15">
        <f t="shared" si="0"/>
        <v>5</v>
      </c>
      <c r="B12" s="16" t="s">
        <v>18</v>
      </c>
      <c r="C12" s="17" t="s">
        <v>48</v>
      </c>
      <c r="D12" s="10">
        <v>25757.058500000003</v>
      </c>
      <c r="E12" s="18">
        <v>561.00688000000002</v>
      </c>
      <c r="F12" s="10">
        <v>20417.069579999999</v>
      </c>
      <c r="G12" s="18">
        <v>576.46600999999998</v>
      </c>
      <c r="H12" s="10">
        <v>22892.174500000001</v>
      </c>
      <c r="I12" s="18">
        <v>570.07704999999999</v>
      </c>
      <c r="J12" s="19">
        <f t="shared" si="1"/>
        <v>69066.302580000003</v>
      </c>
      <c r="K12" s="19">
        <f t="shared" si="1"/>
        <v>1707.5499399999999</v>
      </c>
      <c r="L12" s="10">
        <v>15520.436460000001</v>
      </c>
      <c r="M12" s="20">
        <v>543.44470000000001</v>
      </c>
      <c r="N12" s="10">
        <v>9368.6523699999998</v>
      </c>
      <c r="O12" s="20">
        <v>563.86699999999996</v>
      </c>
      <c r="P12" s="10">
        <v>6065.5194699999993</v>
      </c>
      <c r="Q12" s="20">
        <v>551.16603000000009</v>
      </c>
      <c r="R12" s="19">
        <f t="shared" si="2"/>
        <v>30954.6083</v>
      </c>
      <c r="S12" s="19">
        <f t="shared" si="2"/>
        <v>1658.4777300000001</v>
      </c>
      <c r="T12" s="10">
        <v>5239.5771899999991</v>
      </c>
      <c r="U12" s="20">
        <v>567.31939999999997</v>
      </c>
      <c r="V12" s="10">
        <v>5583.0986799999991</v>
      </c>
      <c r="W12" s="20">
        <v>554.74498000000006</v>
      </c>
      <c r="X12" s="10">
        <v>8506.4159999999993</v>
      </c>
      <c r="Y12" s="20">
        <v>574.02</v>
      </c>
      <c r="Z12" s="19">
        <f t="shared" si="3"/>
        <v>19329.091869999997</v>
      </c>
      <c r="AA12" s="19">
        <f t="shared" si="4"/>
        <v>1696.08438</v>
      </c>
    </row>
    <row r="13" spans="1:27" s="14" customFormat="1" x14ac:dyDescent="0.25">
      <c r="A13" s="15">
        <f t="shared" si="0"/>
        <v>6</v>
      </c>
      <c r="B13" s="16" t="s">
        <v>19</v>
      </c>
      <c r="C13" s="17" t="s">
        <v>48</v>
      </c>
      <c r="D13" s="10">
        <v>31530.452859999998</v>
      </c>
      <c r="E13" s="18">
        <v>184.22230999999999</v>
      </c>
      <c r="F13" s="10">
        <v>23873.264739999999</v>
      </c>
      <c r="G13" s="18">
        <v>183.23329000000001</v>
      </c>
      <c r="H13" s="10">
        <v>27079.726649999997</v>
      </c>
      <c r="I13" s="18">
        <v>183.50864000000001</v>
      </c>
      <c r="J13" s="19">
        <f t="shared" si="1"/>
        <v>82483.44425</v>
      </c>
      <c r="K13" s="19">
        <f t="shared" si="1"/>
        <v>550.96424000000002</v>
      </c>
      <c r="L13" s="10">
        <v>18521.369139999999</v>
      </c>
      <c r="M13" s="20">
        <v>181.90053</v>
      </c>
      <c r="N13" s="10">
        <v>12412.13582</v>
      </c>
      <c r="O13" s="20">
        <v>184.96090999999998</v>
      </c>
      <c r="P13" s="10">
        <v>9925.3915300000008</v>
      </c>
      <c r="Q13" s="20">
        <v>181.73629</v>
      </c>
      <c r="R13" s="19">
        <f t="shared" si="2"/>
        <v>40858.896489999999</v>
      </c>
      <c r="S13" s="19">
        <f t="shared" si="2"/>
        <v>548.59772999999996</v>
      </c>
      <c r="T13" s="10">
        <v>9451.4017100000001</v>
      </c>
      <c r="U13" s="20">
        <v>179.40300999999999</v>
      </c>
      <c r="V13" s="10">
        <v>9254.2603999999992</v>
      </c>
      <c r="W13" s="20">
        <v>181.96155000000002</v>
      </c>
      <c r="X13" s="10">
        <v>12651.733999999999</v>
      </c>
      <c r="Y13" s="20">
        <v>182.51300000000001</v>
      </c>
      <c r="Z13" s="19">
        <f t="shared" si="3"/>
        <v>31357.396109999994</v>
      </c>
      <c r="AA13" s="19">
        <f t="shared" si="4"/>
        <v>543.87756000000002</v>
      </c>
    </row>
    <row r="14" spans="1:27" s="14" customFormat="1" x14ac:dyDescent="0.25">
      <c r="A14" s="15">
        <f t="shared" si="0"/>
        <v>7</v>
      </c>
      <c r="B14" s="16" t="s">
        <v>20</v>
      </c>
      <c r="C14" s="17" t="s">
        <v>48</v>
      </c>
      <c r="D14" s="10">
        <v>230270.85737000001</v>
      </c>
      <c r="E14" s="18">
        <v>3980.39554</v>
      </c>
      <c r="F14" s="10">
        <v>145489.49098999999</v>
      </c>
      <c r="G14" s="18">
        <v>3959.1899699999999</v>
      </c>
      <c r="H14" s="10">
        <v>182656.22659999999</v>
      </c>
      <c r="I14" s="18">
        <v>4060.9492399999999</v>
      </c>
      <c r="J14" s="19">
        <f t="shared" si="1"/>
        <v>558416.57496</v>
      </c>
      <c r="K14" s="19">
        <f t="shared" si="1"/>
        <v>12000.534749999999</v>
      </c>
      <c r="L14" s="10">
        <v>138787.64552000002</v>
      </c>
      <c r="M14" s="20">
        <v>4238.90344</v>
      </c>
      <c r="N14" s="10">
        <v>91955.716759999996</v>
      </c>
      <c r="O14" s="20">
        <v>7741.8214799999996</v>
      </c>
      <c r="P14" s="10">
        <v>65411.948810000002</v>
      </c>
      <c r="Q14" s="20">
        <v>7678.6886599999998</v>
      </c>
      <c r="R14" s="19">
        <f t="shared" si="2"/>
        <v>296155.31108999997</v>
      </c>
      <c r="S14" s="19">
        <f t="shared" si="2"/>
        <v>19659.41358</v>
      </c>
      <c r="T14" s="10">
        <v>71732.403319999998</v>
      </c>
      <c r="U14" s="20">
        <v>4040.10806</v>
      </c>
      <c r="V14" s="10">
        <v>44283.462330000002</v>
      </c>
      <c r="W14" s="20">
        <v>19481.805220000002</v>
      </c>
      <c r="X14" s="10">
        <v>84747.304999999993</v>
      </c>
      <c r="Y14" s="20">
        <v>3979.8970000000004</v>
      </c>
      <c r="Z14" s="19">
        <f t="shared" si="3"/>
        <v>200763.17064999999</v>
      </c>
      <c r="AA14" s="19">
        <f t="shared" si="4"/>
        <v>27501.810280000002</v>
      </c>
    </row>
    <row r="15" spans="1:27" s="14" customFormat="1" x14ac:dyDescent="0.25">
      <c r="A15" s="15">
        <f t="shared" si="0"/>
        <v>8</v>
      </c>
      <c r="B15" s="16" t="s">
        <v>21</v>
      </c>
      <c r="C15" s="17" t="s">
        <v>48</v>
      </c>
      <c r="D15" s="10">
        <v>15540.469539999998</v>
      </c>
      <c r="E15" s="18">
        <v>233.52352999999999</v>
      </c>
      <c r="F15" s="10">
        <v>13164.549070000001</v>
      </c>
      <c r="G15" s="18">
        <v>258.17998</v>
      </c>
      <c r="H15" s="10">
        <v>13744.031879999999</v>
      </c>
      <c r="I15" s="18">
        <v>245.38301000000001</v>
      </c>
      <c r="J15" s="19">
        <f t="shared" si="1"/>
        <v>42449.050489999994</v>
      </c>
      <c r="K15" s="19">
        <f t="shared" si="1"/>
        <v>737.08652000000006</v>
      </c>
      <c r="L15" s="10">
        <v>-5550.6718700000001</v>
      </c>
      <c r="M15" s="20">
        <v>251.6431</v>
      </c>
      <c r="N15" s="10">
        <v>7855.8579799999998</v>
      </c>
      <c r="O15" s="20">
        <v>468.63301999999999</v>
      </c>
      <c r="P15" s="10">
        <v>6759.14833</v>
      </c>
      <c r="Q15" s="20">
        <v>239.09535</v>
      </c>
      <c r="R15" s="19">
        <f t="shared" si="2"/>
        <v>9064.3344399999987</v>
      </c>
      <c r="S15" s="19">
        <f t="shared" si="2"/>
        <v>959.37147000000004</v>
      </c>
      <c r="T15" s="10">
        <v>6551.2242199999991</v>
      </c>
      <c r="U15" s="20">
        <v>250.73837</v>
      </c>
      <c r="V15" s="10">
        <v>6604.1179499999998</v>
      </c>
      <c r="W15" s="20">
        <v>255.72710000000001</v>
      </c>
      <c r="X15" s="10">
        <v>7829.4989999999998</v>
      </c>
      <c r="Y15" s="20">
        <v>249.84399999999999</v>
      </c>
      <c r="Z15" s="19">
        <f t="shared" si="3"/>
        <v>20984.84117</v>
      </c>
      <c r="AA15" s="19">
        <f t="shared" si="4"/>
        <v>756.30946999999992</v>
      </c>
    </row>
    <row r="16" spans="1:27" s="14" customFormat="1" x14ac:dyDescent="0.25">
      <c r="A16" s="15">
        <f t="shared" si="0"/>
        <v>9</v>
      </c>
      <c r="B16" s="16" t="s">
        <v>22</v>
      </c>
      <c r="C16" s="17" t="s">
        <v>48</v>
      </c>
      <c r="D16" s="10">
        <v>20673.530750000002</v>
      </c>
      <c r="E16" s="18">
        <v>444.19040999999999</v>
      </c>
      <c r="F16" s="10">
        <v>16056.091310000002</v>
      </c>
      <c r="G16" s="18">
        <v>451.68632000000002</v>
      </c>
      <c r="H16" s="10">
        <v>17777.969499999999</v>
      </c>
      <c r="I16" s="18">
        <v>450.06424999999996</v>
      </c>
      <c r="J16" s="19">
        <f t="shared" si="1"/>
        <v>54507.591560000001</v>
      </c>
      <c r="K16" s="19">
        <f t="shared" si="1"/>
        <v>1345.9409799999999</v>
      </c>
      <c r="L16" s="10">
        <v>12115.995429999999</v>
      </c>
      <c r="M16" s="20">
        <v>445.25238999999999</v>
      </c>
      <c r="N16" s="10">
        <v>6031.9513500000012</v>
      </c>
      <c r="O16" s="20">
        <v>455.22348999999997</v>
      </c>
      <c r="P16" s="10">
        <v>3325.0614500000001</v>
      </c>
      <c r="Q16" s="20">
        <v>450.27681999999999</v>
      </c>
      <c r="R16" s="19">
        <f t="shared" si="2"/>
        <v>21473.008229999999</v>
      </c>
      <c r="S16" s="19">
        <f t="shared" si="2"/>
        <v>1350.7527</v>
      </c>
      <c r="T16" s="10">
        <v>3082.92101</v>
      </c>
      <c r="U16" s="20">
        <v>458.23591000000005</v>
      </c>
      <c r="V16" s="10">
        <v>2739.5530899999999</v>
      </c>
      <c r="W16" s="20">
        <v>441.58936999999997</v>
      </c>
      <c r="X16" s="10">
        <v>5611.7159999999994</v>
      </c>
      <c r="Y16" s="20">
        <v>447.77500000000003</v>
      </c>
      <c r="Z16" s="19">
        <f t="shared" si="3"/>
        <v>11434.1901</v>
      </c>
      <c r="AA16" s="19">
        <f t="shared" si="4"/>
        <v>1347.6002800000001</v>
      </c>
    </row>
    <row r="17" spans="1:27" s="14" customFormat="1" x14ac:dyDescent="0.25">
      <c r="A17" s="15">
        <f t="shared" si="0"/>
        <v>10</v>
      </c>
      <c r="B17" s="16" t="s">
        <v>23</v>
      </c>
      <c r="C17" s="17" t="s">
        <v>48</v>
      </c>
      <c r="D17" s="10">
        <v>1801.1283800000001</v>
      </c>
      <c r="E17" s="18">
        <v>1.4080600000000001</v>
      </c>
      <c r="F17" s="10">
        <v>1471.9315499999998</v>
      </c>
      <c r="G17" s="18">
        <v>2.59049</v>
      </c>
      <c r="H17" s="10">
        <v>1438.5705699999999</v>
      </c>
      <c r="I17" s="18">
        <v>7.8997600000000006</v>
      </c>
      <c r="J17" s="19">
        <f t="shared" si="1"/>
        <v>4711.6304999999993</v>
      </c>
      <c r="K17" s="19">
        <f t="shared" si="1"/>
        <v>11.89831</v>
      </c>
      <c r="L17" s="10">
        <v>1051.6199000000001</v>
      </c>
      <c r="M17" s="20">
        <v>1.33382</v>
      </c>
      <c r="N17" s="10">
        <v>527.95519000000002</v>
      </c>
      <c r="O17" s="20">
        <v>2.5546099999999998</v>
      </c>
      <c r="P17" s="10">
        <v>229.91002</v>
      </c>
      <c r="Q17" s="20">
        <v>3.2757800000000001</v>
      </c>
      <c r="R17" s="19">
        <f t="shared" si="2"/>
        <v>1809.4851100000003</v>
      </c>
      <c r="S17" s="19">
        <f t="shared" si="2"/>
        <v>7.1642099999999997</v>
      </c>
      <c r="T17" s="10">
        <v>120.91714</v>
      </c>
      <c r="U17" s="20">
        <v>2.0965500000000001</v>
      </c>
      <c r="V17" s="10">
        <v>229.56775999999999</v>
      </c>
      <c r="W17" s="20">
        <v>4.6519499999999994</v>
      </c>
      <c r="X17" s="10">
        <v>619.21100000000001</v>
      </c>
      <c r="Y17" s="20">
        <v>1.2310000000000001</v>
      </c>
      <c r="Z17" s="19">
        <f t="shared" si="3"/>
        <v>969.69589999999994</v>
      </c>
      <c r="AA17" s="19">
        <f t="shared" si="4"/>
        <v>7.9794999999999998</v>
      </c>
    </row>
    <row r="18" spans="1:27" s="14" customFormat="1" x14ac:dyDescent="0.25">
      <c r="A18" s="15">
        <f t="shared" si="0"/>
        <v>11</v>
      </c>
      <c r="B18" s="16" t="s">
        <v>24</v>
      </c>
      <c r="C18" s="17" t="s">
        <v>48</v>
      </c>
      <c r="D18" s="10">
        <v>1287.4151400000001</v>
      </c>
      <c r="E18" s="18">
        <v>2.6413600000000002</v>
      </c>
      <c r="F18" s="10">
        <v>1087.80583</v>
      </c>
      <c r="G18" s="18">
        <v>6.799100000000001</v>
      </c>
      <c r="H18" s="10">
        <v>1018.89699</v>
      </c>
      <c r="I18" s="18">
        <v>6.3282800000000003</v>
      </c>
      <c r="J18" s="19">
        <f t="shared" si="1"/>
        <v>3394.1179600000005</v>
      </c>
      <c r="K18" s="19">
        <f t="shared" si="1"/>
        <v>15.768740000000001</v>
      </c>
      <c r="L18" s="10">
        <v>755.37774999999999</v>
      </c>
      <c r="M18" s="20">
        <v>7.3020499999999995</v>
      </c>
      <c r="N18" s="10">
        <v>432.94165999999996</v>
      </c>
      <c r="O18" s="20">
        <v>7.9556000000000004</v>
      </c>
      <c r="P18" s="10">
        <v>202.79567</v>
      </c>
      <c r="Q18" s="20">
        <v>-9.8538099999999993</v>
      </c>
      <c r="R18" s="19">
        <f t="shared" si="2"/>
        <v>1391.11508</v>
      </c>
      <c r="S18" s="19">
        <f t="shared" si="2"/>
        <v>5.4038400000000006</v>
      </c>
      <c r="T18" s="10">
        <v>92.322869999999995</v>
      </c>
      <c r="U18" s="20">
        <v>4.0787500000000003</v>
      </c>
      <c r="V18" s="10">
        <v>142.63949</v>
      </c>
      <c r="W18" s="20">
        <v>9.358509999999999</v>
      </c>
      <c r="X18" s="10">
        <v>233.44900000000001</v>
      </c>
      <c r="Y18" s="20">
        <v>7.3369999999999997</v>
      </c>
      <c r="Z18" s="19">
        <f t="shared" si="3"/>
        <v>468.41136</v>
      </c>
      <c r="AA18" s="19">
        <f t="shared" si="4"/>
        <v>20.774259999999998</v>
      </c>
    </row>
    <row r="19" spans="1:27" s="14" customFormat="1" x14ac:dyDescent="0.25">
      <c r="A19" s="15">
        <f t="shared" si="0"/>
        <v>12</v>
      </c>
      <c r="B19" s="16" t="s">
        <v>25</v>
      </c>
      <c r="C19" s="17" t="s">
        <v>48</v>
      </c>
      <c r="D19" s="10">
        <v>1366.91678</v>
      </c>
      <c r="E19" s="18">
        <v>3.8942899999999998</v>
      </c>
      <c r="F19" s="10">
        <v>1073.51279</v>
      </c>
      <c r="G19" s="18">
        <v>1.8061500000000001</v>
      </c>
      <c r="H19" s="10">
        <v>1017.0713599999999</v>
      </c>
      <c r="I19" s="18">
        <v>2.3727499999999999</v>
      </c>
      <c r="J19" s="19">
        <f t="shared" si="1"/>
        <v>3457.5009300000002</v>
      </c>
      <c r="K19" s="19">
        <f t="shared" si="1"/>
        <v>8.0731900000000003</v>
      </c>
      <c r="L19" s="10">
        <v>723.15105999999992</v>
      </c>
      <c r="M19" s="20">
        <v>3.7578199999999997</v>
      </c>
      <c r="N19" s="10">
        <v>346.35681</v>
      </c>
      <c r="O19" s="20">
        <v>4.86503</v>
      </c>
      <c r="P19" s="10">
        <v>146.68656000000001</v>
      </c>
      <c r="Q19" s="20">
        <v>3.6323800000000004</v>
      </c>
      <c r="R19" s="19">
        <f t="shared" si="2"/>
        <v>1216.19443</v>
      </c>
      <c r="S19" s="19">
        <f t="shared" si="2"/>
        <v>12.255230000000001</v>
      </c>
      <c r="T19" s="10">
        <v>82.293210000000002</v>
      </c>
      <c r="U19" s="20">
        <v>3.2850999999999999</v>
      </c>
      <c r="V19" s="10">
        <v>119.12138</v>
      </c>
      <c r="W19" s="20">
        <v>3.8825599999999998</v>
      </c>
      <c r="X19" s="10">
        <v>340.95699999999999</v>
      </c>
      <c r="Y19" s="20">
        <v>2.5109999999999997</v>
      </c>
      <c r="Z19" s="19">
        <f t="shared" si="3"/>
        <v>542.37158999999997</v>
      </c>
      <c r="AA19" s="19">
        <f t="shared" si="4"/>
        <v>9.6786599999999989</v>
      </c>
    </row>
    <row r="20" spans="1:27" s="14" customFormat="1" ht="13.5" customHeight="1" x14ac:dyDescent="0.25">
      <c r="A20" s="15">
        <f t="shared" si="0"/>
        <v>13</v>
      </c>
      <c r="B20" s="16" t="s">
        <v>26</v>
      </c>
      <c r="C20" s="17" t="s">
        <v>48</v>
      </c>
      <c r="D20" s="10">
        <v>16909.122439999999</v>
      </c>
      <c r="E20" s="18">
        <v>124.39090999999999</v>
      </c>
      <c r="F20" s="10">
        <v>13954.589</v>
      </c>
      <c r="G20" s="18">
        <v>232.02159</v>
      </c>
      <c r="H20" s="10">
        <v>13512.487270000001</v>
      </c>
      <c r="I20" s="18">
        <v>390.62324000000001</v>
      </c>
      <c r="J20" s="19">
        <f t="shared" si="1"/>
        <v>44376.198709999997</v>
      </c>
      <c r="K20" s="19">
        <f t="shared" si="1"/>
        <v>747.03574000000003</v>
      </c>
      <c r="L20" s="10">
        <v>9866.8053500000005</v>
      </c>
      <c r="M20" s="20">
        <v>68.748220000000003</v>
      </c>
      <c r="N20" s="10">
        <v>5370.762569999999</v>
      </c>
      <c r="O20" s="20">
        <v>90.14528</v>
      </c>
      <c r="P20" s="10">
        <v>3390.1124399999999</v>
      </c>
      <c r="Q20" s="20">
        <v>4.0047999999999888</v>
      </c>
      <c r="R20" s="19">
        <f t="shared" si="2"/>
        <v>18627.680359999998</v>
      </c>
      <c r="S20" s="19">
        <f t="shared" si="2"/>
        <v>162.89830000000001</v>
      </c>
      <c r="T20" s="10">
        <v>2644.5354600000001</v>
      </c>
      <c r="U20" s="20">
        <v>292.42309999999998</v>
      </c>
      <c r="V20" s="10">
        <v>2525.55213</v>
      </c>
      <c r="W20" s="20">
        <v>87.256930000000011</v>
      </c>
      <c r="X20" s="10">
        <v>4303.8119999999999</v>
      </c>
      <c r="Y20" s="20">
        <v>87.350000000000009</v>
      </c>
      <c r="Z20" s="19">
        <f t="shared" si="3"/>
        <v>9473.8995900000009</v>
      </c>
      <c r="AA20" s="19">
        <f t="shared" si="4"/>
        <v>467.03003000000001</v>
      </c>
    </row>
    <row r="21" spans="1:27" s="14" customFormat="1" x14ac:dyDescent="0.25">
      <c r="A21" s="15">
        <f t="shared" si="0"/>
        <v>14</v>
      </c>
      <c r="B21" s="16" t="s">
        <v>27</v>
      </c>
      <c r="C21" s="17" t="s">
        <v>48</v>
      </c>
      <c r="D21" s="10">
        <v>4320.7871299999997</v>
      </c>
      <c r="E21" s="18">
        <v>9.6011100000000003</v>
      </c>
      <c r="F21" s="10">
        <v>3739.3694699999996</v>
      </c>
      <c r="G21" s="18">
        <v>13.54766</v>
      </c>
      <c r="H21" s="10">
        <v>3905.27808</v>
      </c>
      <c r="I21" s="18">
        <v>1.6425400000000003</v>
      </c>
      <c r="J21" s="19">
        <f t="shared" si="1"/>
        <v>11965.434679999998</v>
      </c>
      <c r="K21" s="19">
        <f t="shared" si="1"/>
        <v>24.791309999999999</v>
      </c>
      <c r="L21" s="10">
        <v>3118.0613699999999</v>
      </c>
      <c r="M21" s="20">
        <v>4.06541</v>
      </c>
      <c r="N21" s="10">
        <v>2097.2450199999998</v>
      </c>
      <c r="O21" s="20">
        <v>7.5730500000000003</v>
      </c>
      <c r="P21" s="10">
        <v>1419.1569</v>
      </c>
      <c r="Q21" s="20">
        <v>3.4629699999999994</v>
      </c>
      <c r="R21" s="19">
        <f t="shared" si="2"/>
        <v>6634.4632899999997</v>
      </c>
      <c r="S21" s="19">
        <f t="shared" si="2"/>
        <v>15.101430000000001</v>
      </c>
      <c r="T21" s="10">
        <v>1442.52531</v>
      </c>
      <c r="U21" s="20">
        <v>9.5664700000000007</v>
      </c>
      <c r="V21" s="10">
        <v>1483.95002</v>
      </c>
      <c r="W21" s="20">
        <v>14.92994</v>
      </c>
      <c r="X21" s="10">
        <v>2139.3340000000003</v>
      </c>
      <c r="Y21" s="20">
        <v>7.8369999999999997</v>
      </c>
      <c r="Z21" s="19">
        <f t="shared" si="3"/>
        <v>5065.80933</v>
      </c>
      <c r="AA21" s="19">
        <f t="shared" si="4"/>
        <v>32.333410000000001</v>
      </c>
    </row>
    <row r="22" spans="1:27" s="14" customFormat="1" x14ac:dyDescent="0.25">
      <c r="A22" s="15">
        <f t="shared" si="0"/>
        <v>15</v>
      </c>
      <c r="B22" s="16" t="s">
        <v>28</v>
      </c>
      <c r="C22" s="17" t="s">
        <v>48</v>
      </c>
      <c r="D22" s="10">
        <v>3300.1834699999999</v>
      </c>
      <c r="E22" s="18">
        <v>36.615790000000004</v>
      </c>
      <c r="F22" s="10">
        <v>2669.3828400000002</v>
      </c>
      <c r="G22" s="18">
        <v>35.060920000000003</v>
      </c>
      <c r="H22" s="10">
        <v>2838.66284</v>
      </c>
      <c r="I22" s="18">
        <v>34.729390000000002</v>
      </c>
      <c r="J22" s="19">
        <f t="shared" si="1"/>
        <v>8808.2291499999992</v>
      </c>
      <c r="K22" s="19">
        <f t="shared" si="1"/>
        <v>106.40610000000001</v>
      </c>
      <c r="L22" s="10">
        <v>1998.1609600000002</v>
      </c>
      <c r="M22" s="20">
        <v>33.382339999999999</v>
      </c>
      <c r="N22" s="10">
        <v>847.19411000000014</v>
      </c>
      <c r="O22" s="20">
        <v>36.669119999999999</v>
      </c>
      <c r="P22" s="10">
        <v>370.04590000000002</v>
      </c>
      <c r="Q22" s="20">
        <v>39.758569999999999</v>
      </c>
      <c r="R22" s="19">
        <f t="shared" si="2"/>
        <v>3215.4009700000006</v>
      </c>
      <c r="S22" s="19">
        <f t="shared" si="2"/>
        <v>109.81002999999998</v>
      </c>
      <c r="T22" s="10">
        <v>302.23453000000001</v>
      </c>
      <c r="U22" s="20">
        <v>37.095110000000005</v>
      </c>
      <c r="V22" s="10">
        <v>340.30962000000005</v>
      </c>
      <c r="W22" s="20">
        <v>34.570879999999995</v>
      </c>
      <c r="X22" s="10">
        <v>785.91800000000001</v>
      </c>
      <c r="Y22" s="20">
        <v>38.782000000000004</v>
      </c>
      <c r="Z22" s="19">
        <f t="shared" si="3"/>
        <v>1428.4621500000001</v>
      </c>
      <c r="AA22" s="19">
        <f t="shared" si="4"/>
        <v>110.44799</v>
      </c>
    </row>
    <row r="23" spans="1:27" s="14" customFormat="1" x14ac:dyDescent="0.25">
      <c r="A23" s="15">
        <f t="shared" si="0"/>
        <v>16</v>
      </c>
      <c r="B23" s="16" t="s">
        <v>29</v>
      </c>
      <c r="C23" s="17" t="s">
        <v>48</v>
      </c>
      <c r="D23" s="10">
        <v>1730.1072300000001</v>
      </c>
      <c r="E23" s="18">
        <v>0.95056999999999992</v>
      </c>
      <c r="F23" s="10">
        <v>1443.26332</v>
      </c>
      <c r="G23" s="18">
        <v>0.65778999999999987</v>
      </c>
      <c r="H23" s="10">
        <v>1361.1013499999999</v>
      </c>
      <c r="I23" s="18">
        <v>4.9512800000000006</v>
      </c>
      <c r="J23" s="19">
        <f t="shared" si="1"/>
        <v>4534.4719000000005</v>
      </c>
      <c r="K23" s="19">
        <f t="shared" si="1"/>
        <v>6.5596399999999999</v>
      </c>
      <c r="L23" s="10">
        <v>955.02107000000001</v>
      </c>
      <c r="M23" s="20">
        <v>2.5554799999999998</v>
      </c>
      <c r="N23" s="10">
        <v>421.80818999999997</v>
      </c>
      <c r="O23" s="20">
        <v>3.6509799999999997</v>
      </c>
      <c r="P23" s="10">
        <v>197.15639999999999</v>
      </c>
      <c r="Q23" s="20">
        <v>2.1972399999999999</v>
      </c>
      <c r="R23" s="19">
        <f t="shared" si="2"/>
        <v>1573.9856600000001</v>
      </c>
      <c r="S23" s="19">
        <f t="shared" si="2"/>
        <v>8.4037000000000006</v>
      </c>
      <c r="T23" s="10">
        <v>112.27079000000001</v>
      </c>
      <c r="U23" s="20">
        <v>3.4271200000000004</v>
      </c>
      <c r="V23" s="10">
        <v>132.42677</v>
      </c>
      <c r="W23" s="20">
        <v>5.2046600000000005</v>
      </c>
      <c r="X23" s="10">
        <v>318.68299999999999</v>
      </c>
      <c r="Y23" s="20">
        <v>4.5730000000000004</v>
      </c>
      <c r="Z23" s="19">
        <f t="shared" si="3"/>
        <v>563.38056000000006</v>
      </c>
      <c r="AA23" s="19">
        <f t="shared" si="4"/>
        <v>13.204780000000001</v>
      </c>
    </row>
    <row r="24" spans="1:27" s="14" customFormat="1" x14ac:dyDescent="0.25">
      <c r="A24" s="15">
        <f t="shared" si="0"/>
        <v>17</v>
      </c>
      <c r="B24" s="16" t="s">
        <v>30</v>
      </c>
      <c r="C24" s="17" t="s">
        <v>48</v>
      </c>
      <c r="D24" s="10">
        <v>1870.1748499999999</v>
      </c>
      <c r="E24" s="18">
        <v>5.8870800000000001</v>
      </c>
      <c r="F24" s="10">
        <v>1662.08824</v>
      </c>
      <c r="G24" s="18">
        <v>9.4515799999999999</v>
      </c>
      <c r="H24" s="10">
        <v>1571.9159099999999</v>
      </c>
      <c r="I24" s="18">
        <v>3.3079700000000001</v>
      </c>
      <c r="J24" s="19">
        <f t="shared" si="1"/>
        <v>5104.1790000000001</v>
      </c>
      <c r="K24" s="19">
        <f t="shared" si="1"/>
        <v>18.646630000000002</v>
      </c>
      <c r="L24" s="10">
        <v>1182.4694399999998</v>
      </c>
      <c r="M24" s="20">
        <v>5.8522400000000001</v>
      </c>
      <c r="N24" s="10">
        <v>652.76909999999998</v>
      </c>
      <c r="O24" s="20">
        <v>6.6570400000000003</v>
      </c>
      <c r="P24" s="10">
        <v>383.17430999999999</v>
      </c>
      <c r="Q24" s="20">
        <v>6.9834700000000005</v>
      </c>
      <c r="R24" s="19">
        <f t="shared" si="2"/>
        <v>2218.4128499999997</v>
      </c>
      <c r="S24" s="19">
        <f t="shared" si="2"/>
        <v>19.492750000000001</v>
      </c>
      <c r="T24" s="10">
        <v>314.10773999999998</v>
      </c>
      <c r="U24" s="20">
        <v>5.7359</v>
      </c>
      <c r="V24" s="10">
        <v>266.44777999999997</v>
      </c>
      <c r="W24" s="20">
        <v>5.6531500000000001</v>
      </c>
      <c r="X24" s="10">
        <v>558.01599999999996</v>
      </c>
      <c r="Y24" s="20">
        <v>11.648</v>
      </c>
      <c r="Z24" s="19">
        <f t="shared" si="3"/>
        <v>1138.57152</v>
      </c>
      <c r="AA24" s="19">
        <f t="shared" si="4"/>
        <v>23.037050000000001</v>
      </c>
    </row>
    <row r="25" spans="1:27" s="14" customFormat="1" x14ac:dyDescent="0.25">
      <c r="A25" s="15">
        <f t="shared" si="0"/>
        <v>18</v>
      </c>
      <c r="B25" s="16" t="s">
        <v>31</v>
      </c>
      <c r="C25" s="17" t="s">
        <v>48</v>
      </c>
      <c r="D25" s="10">
        <v>3249.26082</v>
      </c>
      <c r="E25" s="18">
        <v>23.830290000000002</v>
      </c>
      <c r="F25" s="10">
        <v>2718.7243699999999</v>
      </c>
      <c r="G25" s="18">
        <v>30.891919999999999</v>
      </c>
      <c r="H25" s="10">
        <v>2671.2072899999998</v>
      </c>
      <c r="I25" s="18">
        <v>27.278759999999998</v>
      </c>
      <c r="J25" s="19">
        <f t="shared" si="1"/>
        <v>8639.1924799999997</v>
      </c>
      <c r="K25" s="19">
        <f t="shared" si="1"/>
        <v>82.000969999999995</v>
      </c>
      <c r="L25" s="10">
        <v>1902.0532699999999</v>
      </c>
      <c r="M25" s="20">
        <v>28.062449999999998</v>
      </c>
      <c r="N25" s="10">
        <v>886.46843999999999</v>
      </c>
      <c r="O25" s="20">
        <v>31.988109999999999</v>
      </c>
      <c r="P25" s="10">
        <v>395.57606999999996</v>
      </c>
      <c r="Q25" s="20">
        <v>29.79937</v>
      </c>
      <c r="R25" s="19">
        <f t="shared" si="2"/>
        <v>3184.0977800000001</v>
      </c>
      <c r="S25" s="19">
        <f t="shared" si="2"/>
        <v>89.849930000000001</v>
      </c>
      <c r="T25" s="10">
        <v>246.24183000000002</v>
      </c>
      <c r="U25" s="20">
        <v>32.991160000000001</v>
      </c>
      <c r="V25" s="10">
        <v>207.37987999999999</v>
      </c>
      <c r="W25" s="20">
        <v>29.638259999999999</v>
      </c>
      <c r="X25" s="10">
        <v>703.68999999999994</v>
      </c>
      <c r="Y25" s="20">
        <v>27.272000000000002</v>
      </c>
      <c r="Z25" s="19">
        <f t="shared" si="3"/>
        <v>1157.3117099999999</v>
      </c>
      <c r="AA25" s="19">
        <f t="shared" si="4"/>
        <v>89.901420000000002</v>
      </c>
    </row>
    <row r="26" spans="1:27" s="14" customFormat="1" x14ac:dyDescent="0.25">
      <c r="A26" s="15">
        <f t="shared" si="0"/>
        <v>19</v>
      </c>
      <c r="B26" s="16" t="s">
        <v>32</v>
      </c>
      <c r="C26" s="17" t="s">
        <v>48</v>
      </c>
      <c r="D26" s="10">
        <v>1644.91768</v>
      </c>
      <c r="E26" s="18">
        <v>8.1858199999999997</v>
      </c>
      <c r="F26" s="10">
        <v>1363.03991</v>
      </c>
      <c r="G26" s="18">
        <v>6.9432700000000001</v>
      </c>
      <c r="H26" s="10">
        <v>1296.9957999999999</v>
      </c>
      <c r="I26" s="18">
        <v>9.5004299999999997</v>
      </c>
      <c r="J26" s="19">
        <f t="shared" si="1"/>
        <v>4304.9533899999997</v>
      </c>
      <c r="K26" s="19">
        <f t="shared" si="1"/>
        <v>24.629519999999999</v>
      </c>
      <c r="L26" s="10">
        <v>916.4844599999999</v>
      </c>
      <c r="M26" s="20">
        <v>6.3567899999999993</v>
      </c>
      <c r="N26" s="10">
        <v>518.38192000000004</v>
      </c>
      <c r="O26" s="20">
        <v>2.0451700000000002</v>
      </c>
      <c r="P26" s="10">
        <v>241.52393000000001</v>
      </c>
      <c r="Q26" s="20">
        <v>5.4741200000000001</v>
      </c>
      <c r="R26" s="19">
        <f t="shared" si="2"/>
        <v>1676.39031</v>
      </c>
      <c r="S26" s="19">
        <f t="shared" si="2"/>
        <v>13.876079999999998</v>
      </c>
      <c r="T26" s="10">
        <v>145.13548</v>
      </c>
      <c r="U26" s="20">
        <v>5.43614</v>
      </c>
      <c r="V26" s="10">
        <v>186.76150000000001</v>
      </c>
      <c r="W26" s="20">
        <v>6.4662600000000001</v>
      </c>
      <c r="X26" s="10">
        <v>452.68399999999997</v>
      </c>
      <c r="Y26" s="20">
        <v>3.8260000000000001</v>
      </c>
      <c r="Z26" s="19">
        <f t="shared" si="3"/>
        <v>784.58097999999995</v>
      </c>
      <c r="AA26" s="19">
        <f t="shared" si="4"/>
        <v>15.728400000000001</v>
      </c>
    </row>
    <row r="27" spans="1:27" s="14" customFormat="1" x14ac:dyDescent="0.25">
      <c r="A27" s="15">
        <f t="shared" si="0"/>
        <v>20</v>
      </c>
      <c r="B27" s="16" t="s">
        <v>33</v>
      </c>
      <c r="C27" s="17" t="s">
        <v>48</v>
      </c>
      <c r="D27" s="10">
        <v>721.84591999999998</v>
      </c>
      <c r="E27" s="18">
        <v>6.2000000000000013E-2</v>
      </c>
      <c r="F27" s="10">
        <v>591.81540999999993</v>
      </c>
      <c r="G27" s="18">
        <v>0.55637999999999999</v>
      </c>
      <c r="H27" s="10">
        <v>572.30760999999995</v>
      </c>
      <c r="I27" s="18">
        <v>-0.65969999999999995</v>
      </c>
      <c r="J27" s="19">
        <f t="shared" si="1"/>
        <v>1885.9689399999997</v>
      </c>
      <c r="K27" s="19">
        <f t="shared" si="1"/>
        <v>-4.1319999999999912E-2</v>
      </c>
      <c r="L27" s="10">
        <v>428.05912999999998</v>
      </c>
      <c r="M27" s="20">
        <v>0.35982000000000003</v>
      </c>
      <c r="N27" s="10">
        <v>207.35929999999999</v>
      </c>
      <c r="O27" s="20">
        <v>-1.5149999999999997E-2</v>
      </c>
      <c r="P27" s="10">
        <v>74.995359999999991</v>
      </c>
      <c r="Q27" s="20">
        <v>0.59802</v>
      </c>
      <c r="R27" s="19">
        <f t="shared" si="2"/>
        <v>710.41378999999995</v>
      </c>
      <c r="S27" s="19">
        <f t="shared" si="2"/>
        <v>0.94269000000000003</v>
      </c>
      <c r="T27" s="10">
        <v>41.111159999999998</v>
      </c>
      <c r="U27" s="20">
        <v>2.36104</v>
      </c>
      <c r="V27" s="10">
        <v>35.099600000000002</v>
      </c>
      <c r="W27" s="20">
        <v>1.4984199999999999</v>
      </c>
      <c r="X27" s="10">
        <v>179.31799999999998</v>
      </c>
      <c r="Y27" s="20">
        <v>1.4490000000000001</v>
      </c>
      <c r="Z27" s="19">
        <f t="shared" si="3"/>
        <v>255.52875999999998</v>
      </c>
      <c r="AA27" s="19">
        <f t="shared" si="4"/>
        <v>5.3084600000000002</v>
      </c>
    </row>
    <row r="28" spans="1:27" s="14" customFormat="1" x14ac:dyDescent="0.25">
      <c r="A28" s="15">
        <f t="shared" si="0"/>
        <v>21</v>
      </c>
      <c r="B28" s="16" t="s">
        <v>34</v>
      </c>
      <c r="C28" s="17" t="s">
        <v>48</v>
      </c>
      <c r="D28" s="10">
        <v>5678.3736599999993</v>
      </c>
      <c r="E28" s="18">
        <v>24.541610000000002</v>
      </c>
      <c r="F28" s="10">
        <v>4796.4479900000006</v>
      </c>
      <c r="G28" s="18">
        <v>49.250699999999995</v>
      </c>
      <c r="H28" s="10">
        <v>4451.0402400000003</v>
      </c>
      <c r="I28" s="18">
        <v>39.19556</v>
      </c>
      <c r="J28" s="19">
        <f t="shared" si="1"/>
        <v>14925.86189</v>
      </c>
      <c r="K28" s="19">
        <f t="shared" si="1"/>
        <v>112.98787</v>
      </c>
      <c r="L28" s="10">
        <v>3343.3516099999997</v>
      </c>
      <c r="M28" s="20">
        <v>46.354439999999997</v>
      </c>
      <c r="N28" s="10">
        <v>1734.6470200000001</v>
      </c>
      <c r="O28" s="20">
        <v>38.001919999999998</v>
      </c>
      <c r="P28" s="10">
        <v>974.56094000000007</v>
      </c>
      <c r="Q28" s="20">
        <v>44.851979999999998</v>
      </c>
      <c r="R28" s="19">
        <f t="shared" si="2"/>
        <v>6052.5595700000003</v>
      </c>
      <c r="S28" s="19">
        <f t="shared" si="2"/>
        <v>129.20833999999999</v>
      </c>
      <c r="T28" s="10">
        <v>738.53537000000006</v>
      </c>
      <c r="U28" s="20">
        <v>51.826039999999999</v>
      </c>
      <c r="V28" s="10">
        <v>738.38148000000001</v>
      </c>
      <c r="W28" s="20">
        <v>41.073830000000001</v>
      </c>
      <c r="X28" s="10">
        <v>1248.99</v>
      </c>
      <c r="Y28" s="20">
        <v>52.248000000000005</v>
      </c>
      <c r="Z28" s="19">
        <f t="shared" si="3"/>
        <v>2725.9068500000003</v>
      </c>
      <c r="AA28" s="19">
        <f t="shared" si="4"/>
        <v>145.14787000000001</v>
      </c>
    </row>
    <row r="29" spans="1:27" s="14" customFormat="1" x14ac:dyDescent="0.25">
      <c r="A29" s="15">
        <f t="shared" si="0"/>
        <v>22</v>
      </c>
      <c r="B29" s="16" t="s">
        <v>35</v>
      </c>
      <c r="C29" s="17" t="s">
        <v>48</v>
      </c>
      <c r="D29" s="10">
        <v>3926.2984799999999</v>
      </c>
      <c r="E29" s="18">
        <v>21.437190000000001</v>
      </c>
      <c r="F29" s="10">
        <v>3356.5860599999996</v>
      </c>
      <c r="G29" s="18">
        <v>19.400489999999998</v>
      </c>
      <c r="H29" s="10">
        <v>3153.4347499999999</v>
      </c>
      <c r="I29" s="18">
        <v>14.55607</v>
      </c>
      <c r="J29" s="19">
        <f t="shared" si="1"/>
        <v>10436.319289999999</v>
      </c>
      <c r="K29" s="19">
        <f t="shared" si="1"/>
        <v>55.393749999999997</v>
      </c>
      <c r="L29" s="10">
        <v>2457.27171</v>
      </c>
      <c r="M29" s="20">
        <v>22.357980000000001</v>
      </c>
      <c r="N29" s="10">
        <v>1245.8250800000001</v>
      </c>
      <c r="O29" s="20">
        <v>24.611060000000002</v>
      </c>
      <c r="P29" s="10">
        <v>756.64562000000001</v>
      </c>
      <c r="Q29" s="20">
        <v>19.902450000000002</v>
      </c>
      <c r="R29" s="19">
        <f t="shared" si="2"/>
        <v>4459.7424099999998</v>
      </c>
      <c r="S29" s="19">
        <f t="shared" si="2"/>
        <v>66.871490000000009</v>
      </c>
      <c r="T29" s="10">
        <v>516.86424999999997</v>
      </c>
      <c r="U29" s="20">
        <v>26.117429999999999</v>
      </c>
      <c r="V29" s="10">
        <v>608.93777999999998</v>
      </c>
      <c r="W29" s="20">
        <v>19.432379999999998</v>
      </c>
      <c r="X29" s="10">
        <v>1132.2060000000001</v>
      </c>
      <c r="Y29" s="20">
        <v>21.79</v>
      </c>
      <c r="Z29" s="19">
        <f t="shared" si="3"/>
        <v>2258.00803</v>
      </c>
      <c r="AA29" s="19">
        <f t="shared" si="4"/>
        <v>67.33981</v>
      </c>
    </row>
    <row r="30" spans="1:27" s="14" customFormat="1" ht="14.25" customHeight="1" x14ac:dyDescent="0.25">
      <c r="A30" s="15">
        <f t="shared" si="0"/>
        <v>23</v>
      </c>
      <c r="B30" s="16" t="s">
        <v>36</v>
      </c>
      <c r="C30" s="17" t="s">
        <v>48</v>
      </c>
      <c r="D30" s="10">
        <v>4086.0604399999997</v>
      </c>
      <c r="E30" s="18">
        <v>61.389850000000003</v>
      </c>
      <c r="F30" s="10">
        <v>3275.16914</v>
      </c>
      <c r="G30" s="18">
        <v>62.46893</v>
      </c>
      <c r="H30" s="10">
        <v>3428.4490000000001</v>
      </c>
      <c r="I30" s="18">
        <v>53.810829999999996</v>
      </c>
      <c r="J30" s="19">
        <f t="shared" si="1"/>
        <v>10789.67858</v>
      </c>
      <c r="K30" s="19">
        <f t="shared" si="1"/>
        <v>177.66960999999998</v>
      </c>
      <c r="L30" s="10">
        <v>2218.6971400000002</v>
      </c>
      <c r="M30" s="20">
        <v>58.9129</v>
      </c>
      <c r="N30" s="10">
        <v>985.01799000000005</v>
      </c>
      <c r="O30" s="20">
        <v>63.051690000000001</v>
      </c>
      <c r="P30" s="10">
        <v>488.46197999999998</v>
      </c>
      <c r="Q30" s="20">
        <v>63.846510000000002</v>
      </c>
      <c r="R30" s="19">
        <f t="shared" si="2"/>
        <v>3692.1771100000005</v>
      </c>
      <c r="S30" s="19">
        <f t="shared" si="2"/>
        <v>185.81110000000001</v>
      </c>
      <c r="T30" s="10">
        <v>356.73154</v>
      </c>
      <c r="U30" s="20">
        <v>62.81926</v>
      </c>
      <c r="V30" s="10">
        <v>327.86392000000001</v>
      </c>
      <c r="W30" s="20">
        <v>66.518349999999998</v>
      </c>
      <c r="X30" s="10">
        <v>988.92899999999997</v>
      </c>
      <c r="Y30" s="20">
        <v>63.252000000000002</v>
      </c>
      <c r="Z30" s="19">
        <f t="shared" si="3"/>
        <v>1673.5244600000001</v>
      </c>
      <c r="AA30" s="19">
        <f t="shared" si="4"/>
        <v>192.58960999999999</v>
      </c>
    </row>
    <row r="31" spans="1:27" s="14" customFormat="1" x14ac:dyDescent="0.25">
      <c r="A31" s="15">
        <f t="shared" si="0"/>
        <v>24</v>
      </c>
      <c r="B31" s="16" t="s">
        <v>37</v>
      </c>
      <c r="C31" s="17" t="s">
        <v>48</v>
      </c>
      <c r="D31" s="10">
        <v>995.30080999999996</v>
      </c>
      <c r="E31" s="18">
        <v>4.8512000000000004</v>
      </c>
      <c r="F31" s="10">
        <v>828.16201999999998</v>
      </c>
      <c r="G31" s="18">
        <v>5.75509</v>
      </c>
      <c r="H31" s="10">
        <v>798.31647999999996</v>
      </c>
      <c r="I31" s="18">
        <v>4.8512000000000004</v>
      </c>
      <c r="J31" s="19">
        <f t="shared" si="1"/>
        <v>2621.7793099999999</v>
      </c>
      <c r="K31" s="19">
        <f t="shared" si="1"/>
        <v>15.457490000000002</v>
      </c>
      <c r="L31" s="10">
        <v>598.34348</v>
      </c>
      <c r="M31" s="20">
        <v>4.8701999999999996</v>
      </c>
      <c r="N31" s="10">
        <v>274.36009999999999</v>
      </c>
      <c r="O31" s="20">
        <v>4.8701999999999996</v>
      </c>
      <c r="P31" s="10">
        <v>123.53924000000001</v>
      </c>
      <c r="Q31" s="20">
        <v>4.0237800000000004</v>
      </c>
      <c r="R31" s="19">
        <f t="shared" si="2"/>
        <v>996.24281999999994</v>
      </c>
      <c r="S31" s="19">
        <f t="shared" si="2"/>
        <v>13.76418</v>
      </c>
      <c r="T31" s="10">
        <v>86.03004</v>
      </c>
      <c r="U31" s="20">
        <v>5.5050699999999999</v>
      </c>
      <c r="V31" s="10">
        <v>142.84649999999999</v>
      </c>
      <c r="W31" s="20">
        <v>7.0833300000000001</v>
      </c>
      <c r="X31" s="10">
        <v>344.94499999999999</v>
      </c>
      <c r="Y31" s="20">
        <v>3.4319999999999999</v>
      </c>
      <c r="Z31" s="19">
        <f t="shared" si="3"/>
        <v>573.82153999999991</v>
      </c>
      <c r="AA31" s="19">
        <f t="shared" si="4"/>
        <v>16.020399999999999</v>
      </c>
    </row>
    <row r="32" spans="1:27" s="14" customFormat="1" x14ac:dyDescent="0.25">
      <c r="A32" s="15">
        <f t="shared" si="0"/>
        <v>25</v>
      </c>
      <c r="B32" s="16" t="s">
        <v>38</v>
      </c>
      <c r="C32" s="17" t="s">
        <v>48</v>
      </c>
      <c r="D32" s="10">
        <v>897.18745000000001</v>
      </c>
      <c r="E32" s="18">
        <v>0.93480999999999992</v>
      </c>
      <c r="F32" s="10">
        <v>748.23032999999998</v>
      </c>
      <c r="G32" s="18">
        <v>-0.12834000000000001</v>
      </c>
      <c r="H32" s="10">
        <v>711.58340999999996</v>
      </c>
      <c r="I32" s="18">
        <v>4.2999999999999997E-2</v>
      </c>
      <c r="J32" s="19">
        <f t="shared" si="1"/>
        <v>2357.00119</v>
      </c>
      <c r="K32" s="19">
        <f t="shared" si="1"/>
        <v>0.84946999999999995</v>
      </c>
      <c r="L32" s="10">
        <v>530.74454000000003</v>
      </c>
      <c r="M32" s="20">
        <v>1.0425899999999999</v>
      </c>
      <c r="N32" s="10">
        <v>223.77285000000001</v>
      </c>
      <c r="O32" s="20">
        <v>0.53317999999999999</v>
      </c>
      <c r="P32" s="10">
        <v>100.77526</v>
      </c>
      <c r="Q32" s="20">
        <v>1.3991899999999999</v>
      </c>
      <c r="R32" s="19">
        <f t="shared" si="2"/>
        <v>855.29264999999998</v>
      </c>
      <c r="S32" s="19">
        <f t="shared" si="2"/>
        <v>2.9749599999999998</v>
      </c>
      <c r="T32" s="10">
        <v>52.14949</v>
      </c>
      <c r="U32" s="20">
        <v>3.19625</v>
      </c>
      <c r="V32" s="10">
        <v>51.970320000000001</v>
      </c>
      <c r="W32" s="20">
        <v>4.4533300000000002</v>
      </c>
      <c r="X32" s="10">
        <v>221.154</v>
      </c>
      <c r="Y32" s="20">
        <v>2.6430000000000002</v>
      </c>
      <c r="Z32" s="19">
        <f t="shared" si="3"/>
        <v>325.27381000000003</v>
      </c>
      <c r="AA32" s="19">
        <f t="shared" si="4"/>
        <v>10.292580000000001</v>
      </c>
    </row>
    <row r="33" spans="1:27" s="14" customFormat="1" x14ac:dyDescent="0.25">
      <c r="A33" s="15">
        <f t="shared" si="0"/>
        <v>26</v>
      </c>
      <c r="B33" s="16" t="s">
        <v>39</v>
      </c>
      <c r="C33" s="17" t="s">
        <v>48</v>
      </c>
      <c r="D33" s="10">
        <v>11915.158009999999</v>
      </c>
      <c r="E33" s="18">
        <v>56.719470000000001</v>
      </c>
      <c r="F33" s="10">
        <v>10195.96169</v>
      </c>
      <c r="G33" s="18">
        <v>58.820820000000005</v>
      </c>
      <c r="H33" s="10">
        <v>10472.811409999998</v>
      </c>
      <c r="I33" s="18">
        <v>52.404759999999996</v>
      </c>
      <c r="J33" s="19">
        <f t="shared" si="1"/>
        <v>32583.931109999998</v>
      </c>
      <c r="K33" s="19">
        <f t="shared" si="1"/>
        <v>167.94504999999998</v>
      </c>
      <c r="L33" s="10">
        <v>8018.2003500000001</v>
      </c>
      <c r="M33" s="20">
        <v>54.47231</v>
      </c>
      <c r="N33" s="10">
        <v>4709.5308599999998</v>
      </c>
      <c r="O33" s="20">
        <v>55.106409999999997</v>
      </c>
      <c r="P33" s="10">
        <v>4010.2097400000002</v>
      </c>
      <c r="Q33" s="20">
        <v>50.298029999999997</v>
      </c>
      <c r="R33" s="19">
        <f t="shared" si="2"/>
        <v>16737.94095</v>
      </c>
      <c r="S33" s="19">
        <f t="shared" si="2"/>
        <v>159.87675000000002</v>
      </c>
      <c r="T33" s="10">
        <v>3551.5152600000001</v>
      </c>
      <c r="U33" s="20">
        <v>44.844380000000001</v>
      </c>
      <c r="V33" s="10">
        <v>3662.7725200000004</v>
      </c>
      <c r="W33" s="20">
        <v>62.451319999999996</v>
      </c>
      <c r="X33" s="10">
        <v>4978.0540000000001</v>
      </c>
      <c r="Y33" s="20">
        <v>58.448</v>
      </c>
      <c r="Z33" s="19">
        <f t="shared" si="3"/>
        <v>12192.341780000001</v>
      </c>
      <c r="AA33" s="19">
        <f t="shared" si="4"/>
        <v>165.74369999999999</v>
      </c>
    </row>
    <row r="34" spans="1:27" s="14" customFormat="1" x14ac:dyDescent="0.25">
      <c r="A34" s="15">
        <f t="shared" si="0"/>
        <v>27</v>
      </c>
      <c r="B34" s="16" t="s">
        <v>40</v>
      </c>
      <c r="C34" s="17" t="s">
        <v>48</v>
      </c>
      <c r="D34" s="10">
        <v>2029.13753</v>
      </c>
      <c r="E34" s="18">
        <v>-0.20167000000000002</v>
      </c>
      <c r="F34" s="10">
        <v>1654.74162</v>
      </c>
      <c r="G34" s="18">
        <v>-1.3675600000000001</v>
      </c>
      <c r="H34" s="10">
        <v>1616.99965</v>
      </c>
      <c r="I34" s="18">
        <v>0.80600000000000005</v>
      </c>
      <c r="J34" s="19">
        <f t="shared" si="1"/>
        <v>5300.8787999999995</v>
      </c>
      <c r="K34" s="19">
        <f t="shared" si="1"/>
        <v>-0.76323000000000008</v>
      </c>
      <c r="L34" s="10">
        <v>1119.4606699999999</v>
      </c>
      <c r="M34" s="20">
        <v>3.1878500000000001</v>
      </c>
      <c r="N34" s="10">
        <v>537.99261999999999</v>
      </c>
      <c r="O34" s="20">
        <v>5.4034499999999994</v>
      </c>
      <c r="P34" s="10">
        <v>275.27217999999999</v>
      </c>
      <c r="Q34" s="20">
        <v>-2.3989999999999956E-2</v>
      </c>
      <c r="R34" s="19">
        <f t="shared" si="2"/>
        <v>1932.7254699999999</v>
      </c>
      <c r="S34" s="19">
        <f t="shared" si="2"/>
        <v>8.5673100000000009</v>
      </c>
      <c r="T34" s="10">
        <v>183.88056</v>
      </c>
      <c r="U34" s="20">
        <v>4.1394599999999997</v>
      </c>
      <c r="V34" s="10">
        <v>224.65375</v>
      </c>
      <c r="W34" s="20">
        <v>11.39561</v>
      </c>
      <c r="X34" s="10">
        <v>555.73599999999999</v>
      </c>
      <c r="Y34" s="20">
        <v>3.4779999999999998</v>
      </c>
      <c r="Z34" s="19">
        <f t="shared" si="3"/>
        <v>964.27030999999999</v>
      </c>
      <c r="AA34" s="19">
        <f t="shared" si="4"/>
        <v>19.013069999999999</v>
      </c>
    </row>
    <row r="35" spans="1:27" s="14" customFormat="1" x14ac:dyDescent="0.25">
      <c r="A35" s="15">
        <f t="shared" si="0"/>
        <v>28</v>
      </c>
      <c r="B35" s="16" t="s">
        <v>41</v>
      </c>
      <c r="C35" s="17" t="s">
        <v>48</v>
      </c>
      <c r="D35" s="10">
        <v>707.05799999999999</v>
      </c>
      <c r="E35" s="18">
        <v>2.57978</v>
      </c>
      <c r="F35" s="10">
        <v>585.11988999999994</v>
      </c>
      <c r="G35" s="18">
        <v>2.9198599999999999</v>
      </c>
      <c r="H35" s="10">
        <v>581.27021999999999</v>
      </c>
      <c r="I35" s="18">
        <v>3.28918</v>
      </c>
      <c r="J35" s="19">
        <f t="shared" si="1"/>
        <v>1873.4481099999998</v>
      </c>
      <c r="K35" s="19">
        <f t="shared" si="1"/>
        <v>8.7888199999999994</v>
      </c>
      <c r="L35" s="10">
        <v>438.37107000000003</v>
      </c>
      <c r="M35" s="20">
        <v>1.86944</v>
      </c>
      <c r="N35" s="10">
        <v>228.42020000000002</v>
      </c>
      <c r="O35" s="20">
        <v>2.9254500000000001</v>
      </c>
      <c r="P35" s="10">
        <v>78.685169999999999</v>
      </c>
      <c r="Q35" s="20">
        <v>3.22479</v>
      </c>
      <c r="R35" s="19">
        <f t="shared" si="2"/>
        <v>745.47644000000003</v>
      </c>
      <c r="S35" s="19">
        <f t="shared" si="2"/>
        <v>8.019680000000001</v>
      </c>
      <c r="T35" s="10">
        <v>39.974559999999997</v>
      </c>
      <c r="U35" s="20">
        <v>2.6957100000000001</v>
      </c>
      <c r="V35" s="10">
        <v>111.70624000000001</v>
      </c>
      <c r="W35" s="20">
        <v>3.3477000000000001</v>
      </c>
      <c r="X35" s="10">
        <v>294.80099999999999</v>
      </c>
      <c r="Y35" s="20">
        <v>1.3150000000000002</v>
      </c>
      <c r="Z35" s="19">
        <f t="shared" si="3"/>
        <v>446.48180000000002</v>
      </c>
      <c r="AA35" s="19">
        <f t="shared" si="4"/>
        <v>7.3584100000000001</v>
      </c>
    </row>
    <row r="36" spans="1:27" s="14" customFormat="1" x14ac:dyDescent="0.25">
      <c r="A36" s="15">
        <f t="shared" si="0"/>
        <v>29</v>
      </c>
      <c r="B36" s="16" t="s">
        <v>42</v>
      </c>
      <c r="C36" s="17" t="s">
        <v>48</v>
      </c>
      <c r="D36" s="10">
        <v>3822.0736800000004</v>
      </c>
      <c r="E36" s="18">
        <v>7.6344600000000007</v>
      </c>
      <c r="F36" s="10">
        <v>3074.9260300000001</v>
      </c>
      <c r="G36" s="18">
        <v>4.6364799999999997</v>
      </c>
      <c r="H36" s="10">
        <v>3102.3334599999998</v>
      </c>
      <c r="I36" s="18">
        <v>10.69858</v>
      </c>
      <c r="J36" s="19">
        <f t="shared" si="1"/>
        <v>9999.3331699999999</v>
      </c>
      <c r="K36" s="19">
        <f t="shared" si="1"/>
        <v>22.969519999999999</v>
      </c>
      <c r="L36" s="10">
        <v>2158.36798</v>
      </c>
      <c r="M36" s="20">
        <v>7.3783099999999999</v>
      </c>
      <c r="N36" s="10">
        <v>897.34755999999993</v>
      </c>
      <c r="O36" s="20">
        <v>1.3248800000000003</v>
      </c>
      <c r="P36" s="10">
        <v>436.93302</v>
      </c>
      <c r="Q36" s="20">
        <v>7.9778499999999992</v>
      </c>
      <c r="R36" s="19">
        <f t="shared" si="2"/>
        <v>3492.6485600000001</v>
      </c>
      <c r="S36" s="19">
        <f t="shared" si="2"/>
        <v>16.681039999999999</v>
      </c>
      <c r="T36" s="10">
        <v>300.54872999999998</v>
      </c>
      <c r="U36" s="20">
        <v>11.38979</v>
      </c>
      <c r="V36" s="10">
        <v>262.96442999999999</v>
      </c>
      <c r="W36" s="20">
        <v>10.127219999999999</v>
      </c>
      <c r="X36" s="10">
        <v>667.60599999999999</v>
      </c>
      <c r="Y36" s="20">
        <v>15.187000000000001</v>
      </c>
      <c r="Z36" s="19">
        <f t="shared" si="3"/>
        <v>1231.11916</v>
      </c>
      <c r="AA36" s="19">
        <f t="shared" si="4"/>
        <v>36.704009999999997</v>
      </c>
    </row>
    <row r="37" spans="1:27" s="14" customFormat="1" x14ac:dyDescent="0.25">
      <c r="A37" s="15">
        <f t="shared" si="0"/>
        <v>30</v>
      </c>
      <c r="B37" s="16" t="s">
        <v>43</v>
      </c>
      <c r="C37" s="17" t="s">
        <v>48</v>
      </c>
      <c r="D37" s="10">
        <v>1478.8242799999998</v>
      </c>
      <c r="E37" s="18">
        <v>8.4614700000000003</v>
      </c>
      <c r="F37" s="10">
        <v>1254.05339</v>
      </c>
      <c r="G37" s="18">
        <v>8.13523</v>
      </c>
      <c r="H37" s="10">
        <v>1232.8694700000001</v>
      </c>
      <c r="I37" s="18">
        <v>8.3601400000000012</v>
      </c>
      <c r="J37" s="19">
        <f t="shared" si="1"/>
        <v>3965.7471399999999</v>
      </c>
      <c r="K37" s="19">
        <f t="shared" si="1"/>
        <v>24.95684</v>
      </c>
      <c r="L37" s="10">
        <v>868.72636</v>
      </c>
      <c r="M37" s="20">
        <v>10.11444</v>
      </c>
      <c r="N37" s="10">
        <v>415.66300999999999</v>
      </c>
      <c r="O37" s="20">
        <v>6.8477100000000002</v>
      </c>
      <c r="P37" s="10">
        <v>145.84792999999999</v>
      </c>
      <c r="Q37" s="20">
        <v>8.3135999999999992</v>
      </c>
      <c r="R37" s="19">
        <f t="shared" si="2"/>
        <v>1430.2372999999998</v>
      </c>
      <c r="S37" s="19">
        <f t="shared" si="2"/>
        <v>25.275750000000002</v>
      </c>
      <c r="T37" s="10">
        <v>84.570369999999997</v>
      </c>
      <c r="U37" s="20">
        <v>7.4100799999999998</v>
      </c>
      <c r="V37" s="10">
        <v>89.444040000000001</v>
      </c>
      <c r="W37" s="20">
        <v>8.1071200000000001</v>
      </c>
      <c r="X37" s="10">
        <v>371.61500000000001</v>
      </c>
      <c r="Y37" s="20">
        <v>8.7140000000000004</v>
      </c>
      <c r="Z37" s="19">
        <f t="shared" si="3"/>
        <v>545.62941000000001</v>
      </c>
      <c r="AA37" s="19">
        <f t="shared" si="4"/>
        <v>24.231200000000001</v>
      </c>
    </row>
    <row r="38" spans="1:27" s="14" customFormat="1" x14ac:dyDescent="0.25">
      <c r="A38" s="45" t="s">
        <v>44</v>
      </c>
      <c r="B38" s="45"/>
      <c r="C38" s="17" t="s">
        <v>48</v>
      </c>
      <c r="D38" s="21">
        <f t="shared" ref="D38:I38" si="5">SUM(D8:D37)</f>
        <v>415814.92622000008</v>
      </c>
      <c r="E38" s="21">
        <f t="shared" si="5"/>
        <v>5926.7710199999992</v>
      </c>
      <c r="F38" s="21">
        <f t="shared" si="5"/>
        <v>293795.71914</v>
      </c>
      <c r="G38" s="21">
        <f t="shared" si="5"/>
        <v>6105.2951199999989</v>
      </c>
      <c r="H38" s="21">
        <f t="shared" si="5"/>
        <v>338192.40284</v>
      </c>
      <c r="I38" s="21">
        <f t="shared" si="5"/>
        <v>6298.4247699999996</v>
      </c>
      <c r="J38" s="19">
        <f t="shared" si="1"/>
        <v>1047803.0482000001</v>
      </c>
      <c r="K38" s="19">
        <f t="shared" si="1"/>
        <v>18330.49091</v>
      </c>
      <c r="L38" s="22">
        <f t="shared" ref="L38:Q38" si="6">SUM(L8:L37)</f>
        <v>241536.08663000009</v>
      </c>
      <c r="M38" s="22">
        <f t="shared" si="6"/>
        <v>6136.5689900000025</v>
      </c>
      <c r="N38" s="22">
        <f t="shared" si="6"/>
        <v>156305.81391000003</v>
      </c>
      <c r="O38" s="22">
        <f t="shared" si="6"/>
        <v>9932.9574300000022</v>
      </c>
      <c r="P38" s="22">
        <f t="shared" si="6"/>
        <v>108891.75466999997</v>
      </c>
      <c r="Q38" s="22">
        <f t="shared" si="6"/>
        <v>9495.5956899999946</v>
      </c>
      <c r="R38" s="19">
        <f t="shared" si="2"/>
        <v>506733.65521000011</v>
      </c>
      <c r="S38" s="19">
        <f t="shared" si="2"/>
        <v>25565.12211</v>
      </c>
      <c r="T38" s="22">
        <f t="shared" ref="T38:Y38" si="7">SUM(T8:T37)</f>
        <v>109789.74365</v>
      </c>
      <c r="U38" s="22">
        <f t="shared" si="7"/>
        <v>6188.5389700000005</v>
      </c>
      <c r="V38" s="22">
        <f t="shared" si="7"/>
        <v>83063.63036999997</v>
      </c>
      <c r="W38" s="22">
        <f t="shared" si="7"/>
        <v>21478.672579999995</v>
      </c>
      <c r="X38" s="22">
        <f t="shared" si="7"/>
        <v>145613.96299999999</v>
      </c>
      <c r="Y38" s="22">
        <f t="shared" si="7"/>
        <v>5973.5420000000013</v>
      </c>
      <c r="Z38" s="19">
        <f t="shared" si="3"/>
        <v>338467.33701999998</v>
      </c>
      <c r="AA38" s="19">
        <f t="shared" si="4"/>
        <v>33640.753549999994</v>
      </c>
    </row>
    <row r="39" spans="1:27" x14ac:dyDescent="0.25">
      <c r="D39" s="23"/>
    </row>
    <row r="43" spans="1:27" x14ac:dyDescent="0.25">
      <c r="F43" s="25"/>
    </row>
  </sheetData>
  <mergeCells count="19">
    <mergeCell ref="A1:C1"/>
    <mergeCell ref="A3:S3"/>
    <mergeCell ref="A5:A7"/>
    <mergeCell ref="B5:B7"/>
    <mergeCell ref="C5:C7"/>
    <mergeCell ref="D6:E6"/>
    <mergeCell ref="F6:G6"/>
    <mergeCell ref="H6:I6"/>
    <mergeCell ref="A38:B38"/>
    <mergeCell ref="J6:K6"/>
    <mergeCell ref="L6:M6"/>
    <mergeCell ref="N6:O6"/>
    <mergeCell ref="P6:Q6"/>
    <mergeCell ref="T6:U6"/>
    <mergeCell ref="V6:W6"/>
    <mergeCell ref="X6:Y6"/>
    <mergeCell ref="Z6:AA6"/>
    <mergeCell ref="D5:AA5"/>
    <mergeCell ref="R6:S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20" sqref="D20"/>
    </sheetView>
  </sheetViews>
  <sheetFormatPr defaultRowHeight="15" x14ac:dyDescent="0.25"/>
  <cols>
    <col min="1" max="1" width="8.28515625" style="13" customWidth="1"/>
    <col min="2" max="2" width="27.28515625" style="13" customWidth="1"/>
    <col min="3" max="3" width="8.85546875" style="13" customWidth="1"/>
    <col min="4" max="9" width="15.42578125" style="13" customWidth="1"/>
    <col min="10" max="11" width="15.42578125" style="24" customWidth="1"/>
    <col min="12" max="17" width="15.42578125" style="13" customWidth="1"/>
    <col min="18" max="19" width="15.42578125" style="24" customWidth="1"/>
    <col min="20" max="25" width="15.42578125" style="13" customWidth="1"/>
    <col min="26" max="27" width="15.42578125" style="24" customWidth="1"/>
    <col min="28" max="16384" width="9.140625" style="13"/>
  </cols>
  <sheetData>
    <row r="1" spans="1:27" x14ac:dyDescent="0.25">
      <c r="A1" s="47"/>
      <c r="B1" s="47"/>
      <c r="C1" s="47"/>
      <c r="D1" s="11"/>
      <c r="E1" s="11"/>
      <c r="F1" s="11"/>
      <c r="G1" s="11"/>
      <c r="H1" s="11"/>
      <c r="I1" s="11"/>
      <c r="J1" s="12"/>
      <c r="K1" s="12"/>
      <c r="L1" s="11"/>
      <c r="M1" s="11"/>
      <c r="N1" s="11"/>
      <c r="O1" s="11"/>
      <c r="P1" s="11"/>
      <c r="Q1" s="11"/>
      <c r="R1" s="12"/>
      <c r="S1" s="12"/>
      <c r="T1" s="40"/>
      <c r="U1" s="40"/>
      <c r="V1" s="40"/>
      <c r="W1" s="40"/>
      <c r="X1" s="40"/>
      <c r="Y1" s="40"/>
      <c r="Z1" s="12"/>
      <c r="AA1" s="12"/>
    </row>
    <row r="2" spans="1:27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2"/>
      <c r="K2" s="12"/>
      <c r="L2" s="11"/>
      <c r="M2" s="11"/>
      <c r="N2" s="11"/>
      <c r="O2" s="11"/>
      <c r="P2" s="11"/>
      <c r="Q2" s="11"/>
      <c r="R2" s="26"/>
      <c r="S2" s="26"/>
      <c r="T2" s="40"/>
      <c r="U2" s="40"/>
      <c r="V2" s="40"/>
      <c r="W2" s="40"/>
      <c r="X2" s="40"/>
      <c r="Y2" s="40"/>
      <c r="Z2" s="26"/>
      <c r="AA2" s="26"/>
    </row>
    <row r="3" spans="1:27" x14ac:dyDescent="0.25">
      <c r="A3" s="48" t="s">
        <v>45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0"/>
      <c r="U3" s="40"/>
      <c r="V3" s="40"/>
      <c r="W3" s="40"/>
      <c r="X3" s="40"/>
      <c r="Y3" s="40"/>
      <c r="Z3" s="40"/>
      <c r="AA3" s="40"/>
    </row>
    <row r="5" spans="1:27" x14ac:dyDescent="0.25">
      <c r="A5" s="49" t="s">
        <v>1</v>
      </c>
      <c r="B5" s="49" t="s">
        <v>2</v>
      </c>
      <c r="C5" s="49" t="s">
        <v>3</v>
      </c>
      <c r="D5" s="62" t="s">
        <v>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s="14" customFormat="1" ht="12.75" customHeight="1" x14ac:dyDescent="0.25">
      <c r="A6" s="50"/>
      <c r="B6" s="50"/>
      <c r="C6" s="50"/>
      <c r="D6" s="42" t="s">
        <v>5</v>
      </c>
      <c r="E6" s="42"/>
      <c r="F6" s="42" t="s">
        <v>6</v>
      </c>
      <c r="G6" s="42"/>
      <c r="H6" s="42" t="s">
        <v>7</v>
      </c>
      <c r="I6" s="42"/>
      <c r="J6" s="46" t="s">
        <v>8</v>
      </c>
      <c r="K6" s="46"/>
      <c r="L6" s="42" t="s">
        <v>9</v>
      </c>
      <c r="M6" s="42"/>
      <c r="N6" s="42" t="s">
        <v>10</v>
      </c>
      <c r="O6" s="42"/>
      <c r="P6" s="42" t="s">
        <v>11</v>
      </c>
      <c r="Q6" s="42"/>
      <c r="R6" s="43" t="s">
        <v>12</v>
      </c>
      <c r="S6" s="44"/>
      <c r="T6" s="42" t="s">
        <v>51</v>
      </c>
      <c r="U6" s="42"/>
      <c r="V6" s="42" t="s">
        <v>52</v>
      </c>
      <c r="W6" s="42"/>
      <c r="X6" s="42" t="s">
        <v>53</v>
      </c>
      <c r="Y6" s="42"/>
      <c r="Z6" s="43" t="s">
        <v>54</v>
      </c>
      <c r="AA6" s="44"/>
    </row>
    <row r="7" spans="1:27" s="14" customFormat="1" ht="114.75" x14ac:dyDescent="0.25">
      <c r="A7" s="51"/>
      <c r="B7" s="51"/>
      <c r="C7" s="51"/>
      <c r="D7" s="32" t="s">
        <v>49</v>
      </c>
      <c r="E7" s="32" t="s">
        <v>50</v>
      </c>
      <c r="F7" s="32" t="s">
        <v>49</v>
      </c>
      <c r="G7" s="32" t="s">
        <v>50</v>
      </c>
      <c r="H7" s="32" t="s">
        <v>49</v>
      </c>
      <c r="I7" s="32" t="s">
        <v>50</v>
      </c>
      <c r="J7" s="33" t="s">
        <v>49</v>
      </c>
      <c r="K7" s="33" t="s">
        <v>50</v>
      </c>
      <c r="L7" s="32" t="s">
        <v>49</v>
      </c>
      <c r="M7" s="32" t="s">
        <v>50</v>
      </c>
      <c r="N7" s="32" t="s">
        <v>49</v>
      </c>
      <c r="O7" s="32" t="s">
        <v>50</v>
      </c>
      <c r="P7" s="32" t="s">
        <v>49</v>
      </c>
      <c r="Q7" s="32" t="s">
        <v>50</v>
      </c>
      <c r="R7" s="33" t="s">
        <v>49</v>
      </c>
      <c r="S7" s="33" t="s">
        <v>50</v>
      </c>
      <c r="T7" s="32" t="s">
        <v>49</v>
      </c>
      <c r="U7" s="32" t="s">
        <v>50</v>
      </c>
      <c r="V7" s="32" t="s">
        <v>49</v>
      </c>
      <c r="W7" s="32" t="s">
        <v>50</v>
      </c>
      <c r="X7" s="32" t="s">
        <v>49</v>
      </c>
      <c r="Y7" s="32" t="s">
        <v>50</v>
      </c>
      <c r="Z7" s="33" t="s">
        <v>49</v>
      </c>
      <c r="AA7" s="33" t="s">
        <v>50</v>
      </c>
    </row>
    <row r="8" spans="1:27" s="14" customFormat="1" x14ac:dyDescent="0.25">
      <c r="A8" s="15">
        <v>1</v>
      </c>
      <c r="B8" s="16" t="s">
        <v>13</v>
      </c>
      <c r="C8" s="17" t="s">
        <v>48</v>
      </c>
      <c r="D8" s="27"/>
      <c r="E8" s="27"/>
      <c r="F8" s="27"/>
      <c r="G8" s="27"/>
      <c r="H8" s="27"/>
      <c r="I8" s="27"/>
      <c r="J8" s="28">
        <f>D8+F8+H8</f>
        <v>0</v>
      </c>
      <c r="K8" s="28"/>
      <c r="L8" s="27"/>
      <c r="M8" s="27"/>
      <c r="N8" s="27"/>
      <c r="O8" s="27"/>
      <c r="P8" s="27"/>
      <c r="Q8" s="27"/>
      <c r="R8" s="28">
        <f>L8+N8+P8</f>
        <v>0</v>
      </c>
      <c r="S8" s="28"/>
      <c r="T8" s="27"/>
      <c r="U8" s="27"/>
      <c r="V8" s="27"/>
      <c r="W8" s="27"/>
      <c r="X8" s="27"/>
      <c r="Y8" s="27"/>
      <c r="Z8" s="28">
        <f>T8+V8+X8</f>
        <v>0</v>
      </c>
      <c r="AA8" s="28"/>
    </row>
    <row r="9" spans="1:27" s="14" customFormat="1" x14ac:dyDescent="0.25">
      <c r="A9" s="15">
        <f t="shared" ref="A9:A37" si="0">A8+1</f>
        <v>2</v>
      </c>
      <c r="B9" s="16" t="s">
        <v>15</v>
      </c>
      <c r="C9" s="17" t="s">
        <v>48</v>
      </c>
      <c r="D9" s="29">
        <v>21.701000000000001</v>
      </c>
      <c r="E9" s="27"/>
      <c r="F9" s="29">
        <v>15.397</v>
      </c>
      <c r="G9" s="27"/>
      <c r="H9" s="29">
        <v>18.725999999999999</v>
      </c>
      <c r="I9" s="27"/>
      <c r="J9" s="28">
        <f t="shared" ref="J9:J38" si="1">D9+F9+H9</f>
        <v>55.823999999999998</v>
      </c>
      <c r="K9" s="28"/>
      <c r="L9" s="29">
        <v>13.537000000000001</v>
      </c>
      <c r="M9" s="27"/>
      <c r="N9" s="29">
        <v>2.887</v>
      </c>
      <c r="O9" s="27"/>
      <c r="P9" s="27"/>
      <c r="Q9" s="27"/>
      <c r="R9" s="28">
        <f t="shared" ref="R9:R38" si="2">L9+N9+P9</f>
        <v>16.423999999999999</v>
      </c>
      <c r="S9" s="28"/>
      <c r="T9" s="29"/>
      <c r="U9" s="27"/>
      <c r="V9" s="29"/>
      <c r="W9" s="27"/>
      <c r="X9" s="29">
        <v>5.92</v>
      </c>
      <c r="Y9" s="27"/>
      <c r="Z9" s="28">
        <f t="shared" ref="Z9:Z38" si="3">T9+V9+X9</f>
        <v>5.92</v>
      </c>
      <c r="AA9" s="28"/>
    </row>
    <row r="10" spans="1:27" s="14" customFormat="1" x14ac:dyDescent="0.25">
      <c r="A10" s="15">
        <f t="shared" si="0"/>
        <v>3</v>
      </c>
      <c r="B10" s="16" t="s">
        <v>16</v>
      </c>
      <c r="C10" s="17" t="s">
        <v>48</v>
      </c>
      <c r="D10" s="29">
        <v>84.340999999999994</v>
      </c>
      <c r="E10" s="27"/>
      <c r="F10" s="29">
        <v>66.459000000000003</v>
      </c>
      <c r="G10" s="27"/>
      <c r="H10" s="29">
        <v>66.893000000000001</v>
      </c>
      <c r="I10" s="27"/>
      <c r="J10" s="28">
        <f t="shared" si="1"/>
        <v>217.69300000000001</v>
      </c>
      <c r="K10" s="28"/>
      <c r="L10" s="29">
        <v>44.143000000000001</v>
      </c>
      <c r="M10" s="27"/>
      <c r="N10" s="29">
        <v>10.84</v>
      </c>
      <c r="O10" s="27"/>
      <c r="P10" s="29">
        <v>4.5949999999999998</v>
      </c>
      <c r="Q10" s="27"/>
      <c r="R10" s="28">
        <f t="shared" si="2"/>
        <v>59.578000000000003</v>
      </c>
      <c r="S10" s="28"/>
      <c r="T10" s="29">
        <v>3.2450000000000001</v>
      </c>
      <c r="U10" s="27"/>
      <c r="V10" s="29">
        <v>2.4660000000000002</v>
      </c>
      <c r="W10" s="27"/>
      <c r="X10" s="29">
        <v>24.472000000000001</v>
      </c>
      <c r="Y10" s="27"/>
      <c r="Z10" s="28">
        <f t="shared" si="3"/>
        <v>30.183</v>
      </c>
      <c r="AA10" s="28"/>
    </row>
    <row r="11" spans="1:27" s="14" customFormat="1" x14ac:dyDescent="0.25">
      <c r="A11" s="15">
        <f t="shared" si="0"/>
        <v>4</v>
      </c>
      <c r="B11" s="16" t="s">
        <v>17</v>
      </c>
      <c r="C11" s="17" t="s">
        <v>48</v>
      </c>
      <c r="D11" s="29">
        <v>31.303999999999998</v>
      </c>
      <c r="E11" s="27"/>
      <c r="F11" s="29">
        <v>24.219000000000001</v>
      </c>
      <c r="G11" s="27"/>
      <c r="H11" s="29">
        <v>24.648</v>
      </c>
      <c r="I11" s="27"/>
      <c r="J11" s="28">
        <f t="shared" si="1"/>
        <v>80.170999999999992</v>
      </c>
      <c r="K11" s="28"/>
      <c r="L11" s="29">
        <v>16.567</v>
      </c>
      <c r="M11" s="27"/>
      <c r="N11" s="29">
        <v>5.3879999999999999</v>
      </c>
      <c r="O11" s="27"/>
      <c r="P11" s="29">
        <v>0.04</v>
      </c>
      <c r="Q11" s="27"/>
      <c r="R11" s="28">
        <f t="shared" si="2"/>
        <v>21.994999999999997</v>
      </c>
      <c r="S11" s="28"/>
      <c r="T11" s="29"/>
      <c r="U11" s="27"/>
      <c r="V11" s="29"/>
      <c r="W11" s="27"/>
      <c r="X11" s="29">
        <v>18.135999999999999</v>
      </c>
      <c r="Y11" s="27"/>
      <c r="Z11" s="28">
        <f t="shared" si="3"/>
        <v>18.135999999999999</v>
      </c>
      <c r="AA11" s="28"/>
    </row>
    <row r="12" spans="1:27" s="14" customFormat="1" x14ac:dyDescent="0.25">
      <c r="A12" s="15">
        <f t="shared" si="0"/>
        <v>5</v>
      </c>
      <c r="B12" s="16" t="s">
        <v>18</v>
      </c>
      <c r="C12" s="17" t="s">
        <v>48</v>
      </c>
      <c r="D12" s="29">
        <f>15.892+22.012</f>
        <v>37.903999999999996</v>
      </c>
      <c r="E12" s="27"/>
      <c r="F12" s="29">
        <f>12.316+17.556</f>
        <v>29.872</v>
      </c>
      <c r="G12" s="27"/>
      <c r="H12" s="29">
        <f>13.078+19.796</f>
        <v>32.873999999999995</v>
      </c>
      <c r="I12" s="27"/>
      <c r="J12" s="28">
        <f t="shared" si="1"/>
        <v>100.64999999999999</v>
      </c>
      <c r="K12" s="28"/>
      <c r="L12" s="29">
        <f>9.791+13.353</f>
        <v>23.143999999999998</v>
      </c>
      <c r="M12" s="27"/>
      <c r="N12" s="29">
        <f>5.685+11.551</f>
        <v>17.236000000000001</v>
      </c>
      <c r="O12" s="27"/>
      <c r="P12" s="29">
        <f>2.93+8.711</f>
        <v>11.641</v>
      </c>
      <c r="Q12" s="27"/>
      <c r="R12" s="28">
        <f t="shared" si="2"/>
        <v>52.020999999999994</v>
      </c>
      <c r="S12" s="28"/>
      <c r="T12" s="29">
        <v>11.769</v>
      </c>
      <c r="U12" s="27"/>
      <c r="V12" s="29">
        <v>11.404</v>
      </c>
      <c r="W12" s="27"/>
      <c r="X12" s="29">
        <v>18.444000000000003</v>
      </c>
      <c r="Y12" s="27"/>
      <c r="Z12" s="28">
        <f t="shared" si="3"/>
        <v>41.617000000000004</v>
      </c>
      <c r="AA12" s="28"/>
    </row>
    <row r="13" spans="1:27" s="14" customFormat="1" x14ac:dyDescent="0.25">
      <c r="A13" s="15">
        <f t="shared" si="0"/>
        <v>6</v>
      </c>
      <c r="B13" s="16" t="s">
        <v>19</v>
      </c>
      <c r="C13" s="17" t="s">
        <v>48</v>
      </c>
      <c r="D13" s="27"/>
      <c r="E13" s="27"/>
      <c r="F13" s="27"/>
      <c r="G13" s="27"/>
      <c r="H13" s="27"/>
      <c r="I13" s="27"/>
      <c r="J13" s="28">
        <f t="shared" si="1"/>
        <v>0</v>
      </c>
      <c r="K13" s="28"/>
      <c r="L13" s="27"/>
      <c r="M13" s="27"/>
      <c r="N13" s="27"/>
      <c r="O13" s="27"/>
      <c r="P13" s="27"/>
      <c r="Q13" s="27"/>
      <c r="R13" s="28">
        <f t="shared" si="2"/>
        <v>0</v>
      </c>
      <c r="S13" s="28"/>
      <c r="T13" s="27"/>
      <c r="U13" s="27"/>
      <c r="V13" s="27"/>
      <c r="W13" s="27"/>
      <c r="X13" s="29"/>
      <c r="Y13" s="27"/>
      <c r="Z13" s="28">
        <f t="shared" si="3"/>
        <v>0</v>
      </c>
      <c r="AA13" s="28"/>
    </row>
    <row r="14" spans="1:27" s="14" customFormat="1" x14ac:dyDescent="0.25">
      <c r="A14" s="15">
        <f t="shared" si="0"/>
        <v>7</v>
      </c>
      <c r="B14" s="16" t="s">
        <v>20</v>
      </c>
      <c r="C14" s="17" t="s">
        <v>48</v>
      </c>
      <c r="D14" s="29">
        <v>22.32</v>
      </c>
      <c r="E14" s="27"/>
      <c r="F14" s="29">
        <v>17.367000000000001</v>
      </c>
      <c r="G14" s="27"/>
      <c r="H14" s="29">
        <v>18.776</v>
      </c>
      <c r="I14" s="27"/>
      <c r="J14" s="28">
        <f t="shared" si="1"/>
        <v>58.462999999999994</v>
      </c>
      <c r="K14" s="28"/>
      <c r="L14" s="29">
        <v>11.967000000000001</v>
      </c>
      <c r="M14" s="27"/>
      <c r="N14" s="29">
        <v>5.26</v>
      </c>
      <c r="O14" s="27"/>
      <c r="P14" s="29">
        <v>0.104</v>
      </c>
      <c r="Q14" s="27"/>
      <c r="R14" s="28">
        <f t="shared" si="2"/>
        <v>17.331</v>
      </c>
      <c r="S14" s="28"/>
      <c r="T14" s="29">
        <v>0.104</v>
      </c>
      <c r="U14" s="27"/>
      <c r="V14" s="29">
        <v>0.104</v>
      </c>
      <c r="W14" s="27"/>
      <c r="X14" s="29">
        <v>4.9950000000000001</v>
      </c>
      <c r="Y14" s="27"/>
      <c r="Z14" s="28">
        <f t="shared" si="3"/>
        <v>5.2030000000000003</v>
      </c>
      <c r="AA14" s="28"/>
    </row>
    <row r="15" spans="1:27" s="14" customFormat="1" x14ac:dyDescent="0.25">
      <c r="A15" s="15">
        <f t="shared" si="0"/>
        <v>8</v>
      </c>
      <c r="B15" s="16" t="s">
        <v>21</v>
      </c>
      <c r="C15" s="17" t="s">
        <v>48</v>
      </c>
      <c r="D15" s="29">
        <f>29.401+2.283</f>
        <v>31.684000000000001</v>
      </c>
      <c r="E15" s="27"/>
      <c r="F15" s="29">
        <f>21.829+2.283</f>
        <v>24.112000000000002</v>
      </c>
      <c r="G15" s="27"/>
      <c r="H15" s="29">
        <f>25.526+2.283</f>
        <v>27.809000000000001</v>
      </c>
      <c r="I15" s="27"/>
      <c r="J15" s="28">
        <f t="shared" si="1"/>
        <v>83.605000000000004</v>
      </c>
      <c r="K15" s="28"/>
      <c r="L15" s="29">
        <f>15.231+2.283</f>
        <v>17.513999999999999</v>
      </c>
      <c r="M15" s="27"/>
      <c r="N15" s="29">
        <f>7.598+1.252</f>
        <v>8.85</v>
      </c>
      <c r="O15" s="27"/>
      <c r="P15" s="29">
        <v>1.395</v>
      </c>
      <c r="Q15" s="27"/>
      <c r="R15" s="28">
        <f t="shared" si="2"/>
        <v>27.758999999999997</v>
      </c>
      <c r="S15" s="28"/>
      <c r="T15" s="29"/>
      <c r="U15" s="27"/>
      <c r="V15" s="29">
        <v>0.85899999999999999</v>
      </c>
      <c r="W15" s="27"/>
      <c r="X15" s="29">
        <v>7.6360000000000001</v>
      </c>
      <c r="Y15" s="27"/>
      <c r="Z15" s="28">
        <f t="shared" si="3"/>
        <v>8.495000000000001</v>
      </c>
      <c r="AA15" s="28"/>
    </row>
    <row r="16" spans="1:27" s="14" customFormat="1" x14ac:dyDescent="0.25">
      <c r="A16" s="15">
        <f t="shared" si="0"/>
        <v>9</v>
      </c>
      <c r="B16" s="16" t="s">
        <v>22</v>
      </c>
      <c r="C16" s="17" t="s">
        <v>48</v>
      </c>
      <c r="D16" s="27"/>
      <c r="E16" s="27"/>
      <c r="F16" s="29">
        <v>3.2000000000000001E-2</v>
      </c>
      <c r="G16" s="27"/>
      <c r="H16" s="27"/>
      <c r="I16" s="27"/>
      <c r="J16" s="28">
        <f t="shared" si="1"/>
        <v>3.2000000000000001E-2</v>
      </c>
      <c r="K16" s="28"/>
      <c r="L16" s="27"/>
      <c r="M16" s="27"/>
      <c r="N16" s="29">
        <v>2.8000000000000001E-2</v>
      </c>
      <c r="O16" s="27"/>
      <c r="P16" s="27"/>
      <c r="Q16" s="27"/>
      <c r="R16" s="28">
        <f t="shared" si="2"/>
        <v>2.8000000000000001E-2</v>
      </c>
      <c r="S16" s="28"/>
      <c r="T16" s="27"/>
      <c r="U16" s="27"/>
      <c r="V16" s="29"/>
      <c r="W16" s="27"/>
      <c r="X16" s="29"/>
      <c r="Y16" s="27"/>
      <c r="Z16" s="28">
        <f t="shared" si="3"/>
        <v>0</v>
      </c>
      <c r="AA16" s="28"/>
    </row>
    <row r="17" spans="1:27" s="14" customFormat="1" x14ac:dyDescent="0.25">
      <c r="A17" s="15">
        <f t="shared" si="0"/>
        <v>10</v>
      </c>
      <c r="B17" s="16" t="s">
        <v>23</v>
      </c>
      <c r="C17" s="17" t="s">
        <v>48</v>
      </c>
      <c r="D17" s="27"/>
      <c r="E17" s="27"/>
      <c r="F17" s="27"/>
      <c r="G17" s="27"/>
      <c r="H17" s="27"/>
      <c r="I17" s="27"/>
      <c r="J17" s="28">
        <f t="shared" si="1"/>
        <v>0</v>
      </c>
      <c r="K17" s="28"/>
      <c r="L17" s="29">
        <v>19.699000000000002</v>
      </c>
      <c r="M17" s="27"/>
      <c r="N17" s="27"/>
      <c r="O17" s="27"/>
      <c r="P17" s="27"/>
      <c r="Q17" s="27"/>
      <c r="R17" s="28">
        <f t="shared" si="2"/>
        <v>19.699000000000002</v>
      </c>
      <c r="S17" s="28"/>
      <c r="T17" s="29"/>
      <c r="U17" s="27"/>
      <c r="V17" s="27"/>
      <c r="W17" s="27"/>
      <c r="X17" s="29"/>
      <c r="Y17" s="27"/>
      <c r="Z17" s="28">
        <f t="shared" si="3"/>
        <v>0</v>
      </c>
      <c r="AA17" s="28"/>
    </row>
    <row r="18" spans="1:27" s="14" customFormat="1" x14ac:dyDescent="0.25">
      <c r="A18" s="15">
        <f t="shared" si="0"/>
        <v>11</v>
      </c>
      <c r="B18" s="16" t="s">
        <v>24</v>
      </c>
      <c r="C18" s="17" t="s">
        <v>48</v>
      </c>
      <c r="D18" s="29">
        <v>35.787999999999997</v>
      </c>
      <c r="E18" s="27"/>
      <c r="F18" s="29">
        <v>31.23</v>
      </c>
      <c r="G18" s="27"/>
      <c r="H18" s="29">
        <v>24.652000000000001</v>
      </c>
      <c r="I18" s="27"/>
      <c r="J18" s="28">
        <f t="shared" si="1"/>
        <v>91.67</v>
      </c>
      <c r="K18" s="28"/>
      <c r="L18" s="27"/>
      <c r="M18" s="27"/>
      <c r="N18" s="29">
        <v>15.516</v>
      </c>
      <c r="O18" s="27"/>
      <c r="P18" s="29">
        <v>0.99099999999999999</v>
      </c>
      <c r="Q18" s="27"/>
      <c r="R18" s="28">
        <f t="shared" si="2"/>
        <v>16.507000000000001</v>
      </c>
      <c r="S18" s="28"/>
      <c r="T18" s="27"/>
      <c r="U18" s="27"/>
      <c r="V18" s="29"/>
      <c r="W18" s="27"/>
      <c r="X18" s="29">
        <v>5.8310000000000004</v>
      </c>
      <c r="Y18" s="27"/>
      <c r="Z18" s="28">
        <f t="shared" si="3"/>
        <v>5.8310000000000004</v>
      </c>
      <c r="AA18" s="28"/>
    </row>
    <row r="19" spans="1:27" s="14" customFormat="1" x14ac:dyDescent="0.25">
      <c r="A19" s="15">
        <f t="shared" si="0"/>
        <v>12</v>
      </c>
      <c r="B19" s="16" t="s">
        <v>25</v>
      </c>
      <c r="C19" s="17" t="s">
        <v>48</v>
      </c>
      <c r="D19" s="29">
        <v>18.02</v>
      </c>
      <c r="E19" s="27"/>
      <c r="F19" s="29">
        <v>15.478</v>
      </c>
      <c r="G19" s="27"/>
      <c r="H19" s="29">
        <v>9.2460000000000004</v>
      </c>
      <c r="I19" s="27"/>
      <c r="J19" s="28">
        <f t="shared" si="1"/>
        <v>42.744</v>
      </c>
      <c r="K19" s="28"/>
      <c r="L19" s="29">
        <v>4.718</v>
      </c>
      <c r="M19" s="27"/>
      <c r="N19" s="29">
        <v>2.6179999999999999</v>
      </c>
      <c r="O19" s="27"/>
      <c r="P19" s="29">
        <v>0.249</v>
      </c>
      <c r="Q19" s="27"/>
      <c r="R19" s="28">
        <f t="shared" si="2"/>
        <v>7.585</v>
      </c>
      <c r="S19" s="28"/>
      <c r="T19" s="29">
        <v>0.11899999999999999</v>
      </c>
      <c r="U19" s="27"/>
      <c r="V19" s="29">
        <v>0.41</v>
      </c>
      <c r="W19" s="27"/>
      <c r="X19" s="29">
        <v>0.48599999999999999</v>
      </c>
      <c r="Y19" s="27"/>
      <c r="Z19" s="28">
        <f t="shared" si="3"/>
        <v>1.0149999999999999</v>
      </c>
      <c r="AA19" s="28"/>
    </row>
    <row r="20" spans="1:27" s="14" customFormat="1" x14ac:dyDescent="0.25">
      <c r="A20" s="15">
        <f t="shared" si="0"/>
        <v>13</v>
      </c>
      <c r="B20" s="16" t="s">
        <v>26</v>
      </c>
      <c r="C20" s="17" t="s">
        <v>48</v>
      </c>
      <c r="D20" s="29">
        <v>89.206999999999994</v>
      </c>
      <c r="E20" s="27"/>
      <c r="F20" s="29">
        <v>68.281000000000006</v>
      </c>
      <c r="G20" s="27"/>
      <c r="H20" s="29">
        <v>71.004000000000005</v>
      </c>
      <c r="I20" s="27"/>
      <c r="J20" s="28">
        <f t="shared" si="1"/>
        <v>228.49200000000002</v>
      </c>
      <c r="K20" s="28"/>
      <c r="L20" s="29">
        <v>42.347000000000001</v>
      </c>
      <c r="M20" s="27"/>
      <c r="N20" s="29">
        <v>25.562000000000001</v>
      </c>
      <c r="O20" s="27"/>
      <c r="P20" s="29">
        <v>3.78</v>
      </c>
      <c r="Q20" s="27"/>
      <c r="R20" s="28">
        <f t="shared" si="2"/>
        <v>71.689000000000007</v>
      </c>
      <c r="S20" s="28"/>
      <c r="T20" s="29">
        <v>2.2450000000000001</v>
      </c>
      <c r="U20" s="27"/>
      <c r="V20" s="29">
        <v>2.387</v>
      </c>
      <c r="W20" s="27"/>
      <c r="X20" s="29">
        <v>20.091999999999999</v>
      </c>
      <c r="Y20" s="27"/>
      <c r="Z20" s="28">
        <f t="shared" si="3"/>
        <v>24.723999999999997</v>
      </c>
      <c r="AA20" s="28"/>
    </row>
    <row r="21" spans="1:27" s="14" customFormat="1" x14ac:dyDescent="0.25">
      <c r="A21" s="15">
        <f t="shared" si="0"/>
        <v>14</v>
      </c>
      <c r="B21" s="16" t="s">
        <v>27</v>
      </c>
      <c r="C21" s="17" t="s">
        <v>48</v>
      </c>
      <c r="D21" s="29">
        <v>6.5049999999999999</v>
      </c>
      <c r="E21" s="27"/>
      <c r="F21" s="29">
        <v>5.25</v>
      </c>
      <c r="G21" s="27"/>
      <c r="H21" s="29">
        <v>3.9750000000000001</v>
      </c>
      <c r="I21" s="27"/>
      <c r="J21" s="28">
        <f t="shared" si="1"/>
        <v>15.729999999999999</v>
      </c>
      <c r="K21" s="28"/>
      <c r="L21" s="29">
        <v>1.5660000000000001</v>
      </c>
      <c r="M21" s="27"/>
      <c r="N21" s="29">
        <v>3.1349999999999998</v>
      </c>
      <c r="O21" s="27"/>
      <c r="P21" s="29">
        <v>0.13300000000000001</v>
      </c>
      <c r="Q21" s="27"/>
      <c r="R21" s="28">
        <f t="shared" si="2"/>
        <v>4.8339999999999996</v>
      </c>
      <c r="S21" s="28"/>
      <c r="T21" s="29">
        <v>0.11700000000000001</v>
      </c>
      <c r="U21" s="27"/>
      <c r="V21" s="29">
        <v>0.12</v>
      </c>
      <c r="W21" s="27"/>
      <c r="X21" s="29">
        <v>1.4630000000000001</v>
      </c>
      <c r="Y21" s="27"/>
      <c r="Z21" s="28">
        <f t="shared" si="3"/>
        <v>1.7000000000000002</v>
      </c>
      <c r="AA21" s="28"/>
    </row>
    <row r="22" spans="1:27" s="14" customFormat="1" x14ac:dyDescent="0.25">
      <c r="A22" s="15">
        <f t="shared" si="0"/>
        <v>15</v>
      </c>
      <c r="B22" s="16" t="s">
        <v>28</v>
      </c>
      <c r="C22" s="17" t="s">
        <v>48</v>
      </c>
      <c r="D22" s="29"/>
      <c r="E22" s="27"/>
      <c r="F22" s="27"/>
      <c r="G22" s="27"/>
      <c r="H22" s="27"/>
      <c r="I22" s="27"/>
      <c r="J22" s="28">
        <f t="shared" si="1"/>
        <v>0</v>
      </c>
      <c r="K22" s="28"/>
      <c r="L22" s="27"/>
      <c r="M22" s="27"/>
      <c r="N22" s="27"/>
      <c r="O22" s="27"/>
      <c r="P22" s="27"/>
      <c r="Q22" s="27"/>
      <c r="R22" s="28">
        <f t="shared" si="2"/>
        <v>0</v>
      </c>
      <c r="S22" s="28"/>
      <c r="T22" s="27"/>
      <c r="U22" s="27"/>
      <c r="V22" s="27"/>
      <c r="W22" s="27"/>
      <c r="X22" s="29"/>
      <c r="Y22" s="27"/>
      <c r="Z22" s="28">
        <f t="shared" si="3"/>
        <v>0</v>
      </c>
      <c r="AA22" s="28"/>
    </row>
    <row r="23" spans="1:27" s="14" customFormat="1" x14ac:dyDescent="0.25">
      <c r="A23" s="15">
        <f t="shared" si="0"/>
        <v>16</v>
      </c>
      <c r="B23" s="16" t="s">
        <v>29</v>
      </c>
      <c r="C23" s="17" t="s">
        <v>48</v>
      </c>
      <c r="D23" s="29">
        <v>10.287000000000001</v>
      </c>
      <c r="E23" s="27"/>
      <c r="F23" s="29">
        <v>7.0609999999999999</v>
      </c>
      <c r="G23" s="27"/>
      <c r="H23" s="29">
        <v>7.4089999999999998</v>
      </c>
      <c r="I23" s="27"/>
      <c r="J23" s="28">
        <f t="shared" si="1"/>
        <v>24.756999999999998</v>
      </c>
      <c r="K23" s="28"/>
      <c r="L23" s="29">
        <v>5.0010000000000003</v>
      </c>
      <c r="M23" s="27"/>
      <c r="N23" s="29">
        <v>2.331</v>
      </c>
      <c r="O23" s="27"/>
      <c r="P23" s="27"/>
      <c r="Q23" s="27"/>
      <c r="R23" s="28">
        <f t="shared" si="2"/>
        <v>7.3320000000000007</v>
      </c>
      <c r="S23" s="28"/>
      <c r="T23" s="29"/>
      <c r="U23" s="27"/>
      <c r="V23" s="29"/>
      <c r="W23" s="27"/>
      <c r="X23" s="29">
        <v>0.14499999999999999</v>
      </c>
      <c r="Y23" s="27"/>
      <c r="Z23" s="28">
        <f t="shared" si="3"/>
        <v>0.14499999999999999</v>
      </c>
      <c r="AA23" s="28"/>
    </row>
    <row r="24" spans="1:27" s="14" customFormat="1" x14ac:dyDescent="0.25">
      <c r="A24" s="15">
        <f t="shared" si="0"/>
        <v>17</v>
      </c>
      <c r="B24" s="16" t="s">
        <v>30</v>
      </c>
      <c r="C24" s="17" t="s">
        <v>48</v>
      </c>
      <c r="D24" s="29">
        <v>9.0690000000000008</v>
      </c>
      <c r="E24" s="27"/>
      <c r="F24" s="29">
        <v>7.9379999999999997</v>
      </c>
      <c r="G24" s="27"/>
      <c r="H24" s="29">
        <v>5.1909999999999998</v>
      </c>
      <c r="I24" s="27"/>
      <c r="J24" s="28">
        <f t="shared" si="1"/>
        <v>22.198</v>
      </c>
      <c r="K24" s="28"/>
      <c r="L24" s="29">
        <v>5.2610000000000001</v>
      </c>
      <c r="M24" s="27"/>
      <c r="N24" s="29">
        <v>2.2000000000000002</v>
      </c>
      <c r="O24" s="27"/>
      <c r="P24" s="29">
        <v>0.67300000000000004</v>
      </c>
      <c r="Q24" s="27"/>
      <c r="R24" s="28">
        <f t="shared" si="2"/>
        <v>8.1340000000000003</v>
      </c>
      <c r="S24" s="28"/>
      <c r="T24" s="29">
        <v>0.18</v>
      </c>
      <c r="U24" s="27"/>
      <c r="V24" s="29">
        <v>0.20899999999999999</v>
      </c>
      <c r="W24" s="27"/>
      <c r="X24" s="29">
        <v>0.32200000000000001</v>
      </c>
      <c r="Y24" s="27"/>
      <c r="Z24" s="28">
        <f t="shared" si="3"/>
        <v>0.71100000000000008</v>
      </c>
      <c r="AA24" s="28"/>
    </row>
    <row r="25" spans="1:27" s="14" customFormat="1" x14ac:dyDescent="0.25">
      <c r="A25" s="15">
        <f t="shared" si="0"/>
        <v>18</v>
      </c>
      <c r="B25" s="16" t="s">
        <v>31</v>
      </c>
      <c r="C25" s="17" t="s">
        <v>48</v>
      </c>
      <c r="D25" s="29">
        <v>28.827000000000002</v>
      </c>
      <c r="E25" s="27"/>
      <c r="F25" s="29">
        <v>29.36</v>
      </c>
      <c r="G25" s="27"/>
      <c r="H25" s="29">
        <v>19.736999999999998</v>
      </c>
      <c r="I25" s="27"/>
      <c r="J25" s="28">
        <f t="shared" si="1"/>
        <v>77.923999999999992</v>
      </c>
      <c r="K25" s="28"/>
      <c r="L25" s="29">
        <v>17.579999999999998</v>
      </c>
      <c r="M25" s="27"/>
      <c r="N25" s="29">
        <v>7.0540000000000003</v>
      </c>
      <c r="O25" s="27"/>
      <c r="P25" s="27"/>
      <c r="Q25" s="27"/>
      <c r="R25" s="28">
        <f t="shared" si="2"/>
        <v>24.634</v>
      </c>
      <c r="S25" s="28"/>
      <c r="T25" s="29"/>
      <c r="U25" s="27"/>
      <c r="V25" s="29"/>
      <c r="W25" s="27"/>
      <c r="X25" s="29">
        <v>5.5860000000000003</v>
      </c>
      <c r="Y25" s="27"/>
      <c r="Z25" s="28">
        <f t="shared" si="3"/>
        <v>5.5860000000000003</v>
      </c>
      <c r="AA25" s="28"/>
    </row>
    <row r="26" spans="1:27" s="14" customFormat="1" x14ac:dyDescent="0.25">
      <c r="A26" s="15">
        <f t="shared" si="0"/>
        <v>19</v>
      </c>
      <c r="B26" s="16" t="s">
        <v>32</v>
      </c>
      <c r="C26" s="17" t="s">
        <v>48</v>
      </c>
      <c r="D26" s="29">
        <v>1.569</v>
      </c>
      <c r="E26" s="27"/>
      <c r="F26" s="29">
        <v>1.7589999999999999</v>
      </c>
      <c r="G26" s="27"/>
      <c r="H26" s="29">
        <v>1.1479999999999999</v>
      </c>
      <c r="I26" s="27"/>
      <c r="J26" s="28">
        <f t="shared" si="1"/>
        <v>4.476</v>
      </c>
      <c r="K26" s="28"/>
      <c r="L26" s="29">
        <v>1.0129999999999999</v>
      </c>
      <c r="M26" s="27"/>
      <c r="N26" s="29">
        <v>0.51600000000000001</v>
      </c>
      <c r="O26" s="27"/>
      <c r="P26" s="29">
        <v>0.14499999999999999</v>
      </c>
      <c r="Q26" s="27"/>
      <c r="R26" s="28">
        <f t="shared" si="2"/>
        <v>1.6739999999999999</v>
      </c>
      <c r="S26" s="28"/>
      <c r="T26" s="29"/>
      <c r="U26" s="27"/>
      <c r="V26" s="29"/>
      <c r="W26" s="27"/>
      <c r="X26" s="29">
        <v>6.6000000000000003E-2</v>
      </c>
      <c r="Y26" s="27"/>
      <c r="Z26" s="28">
        <f t="shared" si="3"/>
        <v>6.6000000000000003E-2</v>
      </c>
      <c r="AA26" s="28"/>
    </row>
    <row r="27" spans="1:27" s="14" customFormat="1" x14ac:dyDescent="0.25">
      <c r="A27" s="15">
        <f t="shared" si="0"/>
        <v>20</v>
      </c>
      <c r="B27" s="16" t="s">
        <v>33</v>
      </c>
      <c r="C27" s="17" t="s">
        <v>48</v>
      </c>
      <c r="D27" s="29">
        <v>10.332000000000001</v>
      </c>
      <c r="E27" s="27"/>
      <c r="F27" s="29">
        <v>8.1389999999999993</v>
      </c>
      <c r="G27" s="27"/>
      <c r="H27" s="29">
        <v>9.4039999999999999</v>
      </c>
      <c r="I27" s="27"/>
      <c r="J27" s="28">
        <f t="shared" si="1"/>
        <v>27.875</v>
      </c>
      <c r="K27" s="28"/>
      <c r="L27" s="29">
        <v>7.657</v>
      </c>
      <c r="M27" s="27"/>
      <c r="N27" s="29">
        <v>4.6680000000000001</v>
      </c>
      <c r="O27" s="27"/>
      <c r="P27" s="27"/>
      <c r="Q27" s="27"/>
      <c r="R27" s="28">
        <f t="shared" si="2"/>
        <v>12.324999999999999</v>
      </c>
      <c r="S27" s="28"/>
      <c r="T27" s="29"/>
      <c r="U27" s="27"/>
      <c r="V27" s="29"/>
      <c r="W27" s="27"/>
      <c r="X27" s="29">
        <v>4.3650000000000002</v>
      </c>
      <c r="Y27" s="27"/>
      <c r="Z27" s="28">
        <f t="shared" si="3"/>
        <v>4.3650000000000002</v>
      </c>
      <c r="AA27" s="28"/>
    </row>
    <row r="28" spans="1:27" s="14" customFormat="1" x14ac:dyDescent="0.25">
      <c r="A28" s="15">
        <f t="shared" si="0"/>
        <v>21</v>
      </c>
      <c r="B28" s="16" t="s">
        <v>34</v>
      </c>
      <c r="C28" s="17" t="s">
        <v>48</v>
      </c>
      <c r="D28" s="29">
        <v>30.548999999999999</v>
      </c>
      <c r="E28" s="27"/>
      <c r="F28" s="29">
        <v>28.286999999999999</v>
      </c>
      <c r="G28" s="27"/>
      <c r="H28" s="29">
        <v>20.902000000000001</v>
      </c>
      <c r="I28" s="27"/>
      <c r="J28" s="28">
        <f t="shared" si="1"/>
        <v>79.738</v>
      </c>
      <c r="K28" s="28"/>
      <c r="L28" s="29">
        <v>14.679</v>
      </c>
      <c r="M28" s="27"/>
      <c r="N28" s="29">
        <v>6.4889999999999999</v>
      </c>
      <c r="O28" s="27"/>
      <c r="P28" s="29">
        <v>0.52300000000000002</v>
      </c>
      <c r="Q28" s="27"/>
      <c r="R28" s="28">
        <f t="shared" si="2"/>
        <v>21.690999999999999</v>
      </c>
      <c r="S28" s="28"/>
      <c r="T28" s="29"/>
      <c r="U28" s="27"/>
      <c r="V28" s="29">
        <v>0.48499999999999999</v>
      </c>
      <c r="W28" s="27"/>
      <c r="X28" s="29">
        <v>1.7430000000000001</v>
      </c>
      <c r="Y28" s="27"/>
      <c r="Z28" s="28">
        <f t="shared" si="3"/>
        <v>2.2280000000000002</v>
      </c>
      <c r="AA28" s="28"/>
    </row>
    <row r="29" spans="1:27" s="14" customFormat="1" x14ac:dyDescent="0.25">
      <c r="A29" s="15">
        <f t="shared" si="0"/>
        <v>22</v>
      </c>
      <c r="B29" s="16" t="s">
        <v>35</v>
      </c>
      <c r="C29" s="17" t="s">
        <v>48</v>
      </c>
      <c r="D29" s="29">
        <v>27.532</v>
      </c>
      <c r="E29" s="27"/>
      <c r="F29" s="29">
        <v>17.777000000000001</v>
      </c>
      <c r="G29" s="27"/>
      <c r="H29" s="29">
        <v>19.562000000000001</v>
      </c>
      <c r="I29" s="27"/>
      <c r="J29" s="28">
        <f t="shared" si="1"/>
        <v>64.870999999999995</v>
      </c>
      <c r="K29" s="28"/>
      <c r="L29" s="29">
        <v>13.05</v>
      </c>
      <c r="M29" s="27"/>
      <c r="N29" s="29">
        <v>2.4449999999999998</v>
      </c>
      <c r="O29" s="27"/>
      <c r="P29" s="27"/>
      <c r="Q29" s="27"/>
      <c r="R29" s="28">
        <f t="shared" si="2"/>
        <v>15.495000000000001</v>
      </c>
      <c r="S29" s="28"/>
      <c r="T29" s="29"/>
      <c r="U29" s="27"/>
      <c r="V29" s="29"/>
      <c r="W29" s="27"/>
      <c r="X29" s="29">
        <v>5.484</v>
      </c>
      <c r="Y29" s="27"/>
      <c r="Z29" s="28">
        <f t="shared" si="3"/>
        <v>5.484</v>
      </c>
      <c r="AA29" s="28"/>
    </row>
    <row r="30" spans="1:27" s="14" customFormat="1" x14ac:dyDescent="0.25">
      <c r="A30" s="15">
        <f t="shared" si="0"/>
        <v>23</v>
      </c>
      <c r="B30" s="16" t="s">
        <v>36</v>
      </c>
      <c r="C30" s="17" t="s">
        <v>48</v>
      </c>
      <c r="D30" s="29">
        <v>11.071999999999999</v>
      </c>
      <c r="E30" s="27"/>
      <c r="F30" s="29">
        <v>8.2279999999999998</v>
      </c>
      <c r="G30" s="27"/>
      <c r="H30" s="29">
        <v>8.6039999999999992</v>
      </c>
      <c r="I30" s="27"/>
      <c r="J30" s="28">
        <f t="shared" si="1"/>
        <v>27.903999999999996</v>
      </c>
      <c r="K30" s="28"/>
      <c r="L30" s="29">
        <v>5.9930000000000003</v>
      </c>
      <c r="M30" s="27"/>
      <c r="N30" s="29">
        <v>3.4510000000000001</v>
      </c>
      <c r="O30" s="27"/>
      <c r="P30" s="27"/>
      <c r="Q30" s="27"/>
      <c r="R30" s="28">
        <f t="shared" si="2"/>
        <v>9.4440000000000008</v>
      </c>
      <c r="S30" s="28"/>
      <c r="T30" s="29"/>
      <c r="U30" s="27"/>
      <c r="V30" s="29"/>
      <c r="W30" s="27"/>
      <c r="X30" s="29">
        <v>0.58099999999999996</v>
      </c>
      <c r="Y30" s="27"/>
      <c r="Z30" s="28">
        <f t="shared" si="3"/>
        <v>0.58099999999999996</v>
      </c>
      <c r="AA30" s="28"/>
    </row>
    <row r="31" spans="1:27" s="14" customFormat="1" x14ac:dyDescent="0.25">
      <c r="A31" s="15">
        <f t="shared" si="0"/>
        <v>24</v>
      </c>
      <c r="B31" s="16" t="s">
        <v>37</v>
      </c>
      <c r="C31" s="17" t="s">
        <v>48</v>
      </c>
      <c r="D31" s="29">
        <v>1.4650000000000001</v>
      </c>
      <c r="E31" s="27"/>
      <c r="F31" s="29">
        <v>1.5629999999999999</v>
      </c>
      <c r="G31" s="27"/>
      <c r="H31" s="29">
        <v>0.98599999999999999</v>
      </c>
      <c r="I31" s="27"/>
      <c r="J31" s="28">
        <f t="shared" si="1"/>
        <v>4.0140000000000002</v>
      </c>
      <c r="K31" s="28"/>
      <c r="L31" s="29">
        <v>0.87</v>
      </c>
      <c r="M31" s="27"/>
      <c r="N31" s="29">
        <v>0.36199999999999999</v>
      </c>
      <c r="O31" s="27"/>
      <c r="P31" s="29">
        <v>0.26500000000000001</v>
      </c>
      <c r="Q31" s="27"/>
      <c r="R31" s="28">
        <f t="shared" si="2"/>
        <v>1.4969999999999999</v>
      </c>
      <c r="S31" s="28"/>
      <c r="T31" s="29"/>
      <c r="U31" s="27"/>
      <c r="V31" s="29"/>
      <c r="W31" s="27"/>
      <c r="X31" s="29">
        <v>0.14000000000000001</v>
      </c>
      <c r="Y31" s="27"/>
      <c r="Z31" s="28">
        <f t="shared" si="3"/>
        <v>0.14000000000000001</v>
      </c>
      <c r="AA31" s="28"/>
    </row>
    <row r="32" spans="1:27" s="14" customFormat="1" x14ac:dyDescent="0.25">
      <c r="A32" s="15">
        <f t="shared" si="0"/>
        <v>25</v>
      </c>
      <c r="B32" s="16" t="s">
        <v>38</v>
      </c>
      <c r="C32" s="17" t="s">
        <v>48</v>
      </c>
      <c r="D32" s="27"/>
      <c r="E32" s="27"/>
      <c r="F32" s="27"/>
      <c r="G32" s="27"/>
      <c r="H32" s="27"/>
      <c r="I32" s="27"/>
      <c r="J32" s="28">
        <f t="shared" si="1"/>
        <v>0</v>
      </c>
      <c r="K32" s="28"/>
      <c r="L32" s="27"/>
      <c r="M32" s="27"/>
      <c r="N32" s="27"/>
      <c r="O32" s="27"/>
      <c r="P32" s="27"/>
      <c r="Q32" s="27"/>
      <c r="R32" s="28">
        <f t="shared" si="2"/>
        <v>0</v>
      </c>
      <c r="S32" s="28"/>
      <c r="T32" s="27"/>
      <c r="U32" s="27"/>
      <c r="V32" s="27"/>
      <c r="W32" s="27"/>
      <c r="X32" s="29"/>
      <c r="Y32" s="27"/>
      <c r="Z32" s="28">
        <f t="shared" si="3"/>
        <v>0</v>
      </c>
      <c r="AA32" s="28"/>
    </row>
    <row r="33" spans="1:27" s="14" customFormat="1" x14ac:dyDescent="0.25">
      <c r="A33" s="15">
        <f t="shared" si="0"/>
        <v>26</v>
      </c>
      <c r="B33" s="16" t="s">
        <v>39</v>
      </c>
      <c r="C33" s="17" t="s">
        <v>48</v>
      </c>
      <c r="D33" s="29">
        <v>1.079</v>
      </c>
      <c r="E33" s="27"/>
      <c r="F33" s="29">
        <v>0.53400000000000003</v>
      </c>
      <c r="G33" s="27"/>
      <c r="H33" s="29">
        <v>0.63700000000000001</v>
      </c>
      <c r="I33" s="27"/>
      <c r="J33" s="28">
        <f t="shared" si="1"/>
        <v>2.25</v>
      </c>
      <c r="K33" s="28"/>
      <c r="L33" s="29">
        <v>0.434</v>
      </c>
      <c r="M33" s="27"/>
      <c r="N33" s="27"/>
      <c r="O33" s="27"/>
      <c r="P33" s="27"/>
      <c r="Q33" s="27"/>
      <c r="R33" s="28">
        <f t="shared" si="2"/>
        <v>0.434</v>
      </c>
      <c r="S33" s="28"/>
      <c r="T33" s="29"/>
      <c r="U33" s="27"/>
      <c r="V33" s="27"/>
      <c r="W33" s="27"/>
      <c r="X33" s="29"/>
      <c r="Y33" s="27"/>
      <c r="Z33" s="28">
        <f t="shared" si="3"/>
        <v>0</v>
      </c>
      <c r="AA33" s="28"/>
    </row>
    <row r="34" spans="1:27" s="14" customFormat="1" x14ac:dyDescent="0.25">
      <c r="A34" s="15">
        <f t="shared" si="0"/>
        <v>27</v>
      </c>
      <c r="B34" s="16" t="s">
        <v>40</v>
      </c>
      <c r="C34" s="17" t="s">
        <v>48</v>
      </c>
      <c r="D34" s="29">
        <v>20.582999999999998</v>
      </c>
      <c r="E34" s="27"/>
      <c r="F34" s="29">
        <v>18.376999999999999</v>
      </c>
      <c r="G34" s="27"/>
      <c r="H34" s="29">
        <v>16.591000000000001</v>
      </c>
      <c r="I34" s="27"/>
      <c r="J34" s="28">
        <f t="shared" si="1"/>
        <v>55.550999999999995</v>
      </c>
      <c r="K34" s="28"/>
      <c r="L34" s="29">
        <v>11.028</v>
      </c>
      <c r="M34" s="27"/>
      <c r="N34" s="29">
        <v>6.1950000000000003</v>
      </c>
      <c r="O34" s="27"/>
      <c r="P34" s="29">
        <v>0.6</v>
      </c>
      <c r="Q34" s="27"/>
      <c r="R34" s="28">
        <f t="shared" si="2"/>
        <v>17.823</v>
      </c>
      <c r="S34" s="28"/>
      <c r="T34" s="29">
        <v>0.03</v>
      </c>
      <c r="U34" s="27"/>
      <c r="V34" s="29"/>
      <c r="W34" s="27"/>
      <c r="X34" s="29">
        <v>1.5029999999999999</v>
      </c>
      <c r="Y34" s="27"/>
      <c r="Z34" s="28">
        <f t="shared" si="3"/>
        <v>1.5329999999999999</v>
      </c>
      <c r="AA34" s="28"/>
    </row>
    <row r="35" spans="1:27" s="14" customFormat="1" x14ac:dyDescent="0.25">
      <c r="A35" s="15">
        <f t="shared" si="0"/>
        <v>28</v>
      </c>
      <c r="B35" s="16" t="s">
        <v>41</v>
      </c>
      <c r="C35" s="17" t="s">
        <v>48</v>
      </c>
      <c r="D35" s="29">
        <v>7.91</v>
      </c>
      <c r="E35" s="27"/>
      <c r="F35" s="29">
        <v>6.44</v>
      </c>
      <c r="G35" s="27"/>
      <c r="H35" s="29">
        <v>6.1050000000000004</v>
      </c>
      <c r="I35" s="27"/>
      <c r="J35" s="28">
        <f t="shared" si="1"/>
        <v>20.455000000000002</v>
      </c>
      <c r="K35" s="28"/>
      <c r="L35" s="29">
        <v>4.1459999999999999</v>
      </c>
      <c r="M35" s="27"/>
      <c r="N35" s="29">
        <v>2.2349999999999999</v>
      </c>
      <c r="O35" s="27"/>
      <c r="P35" s="29">
        <v>0.39800000000000002</v>
      </c>
      <c r="Q35" s="27"/>
      <c r="R35" s="28">
        <f t="shared" si="2"/>
        <v>6.7789999999999999</v>
      </c>
      <c r="S35" s="28"/>
      <c r="T35" s="29">
        <v>0.28100000000000003</v>
      </c>
      <c r="U35" s="27"/>
      <c r="V35" s="29">
        <v>0.161</v>
      </c>
      <c r="W35" s="27"/>
      <c r="X35" s="29">
        <v>3.722</v>
      </c>
      <c r="Y35" s="27"/>
      <c r="Z35" s="28">
        <f t="shared" si="3"/>
        <v>4.1639999999999997</v>
      </c>
      <c r="AA35" s="28"/>
    </row>
    <row r="36" spans="1:27" s="14" customFormat="1" x14ac:dyDescent="0.25">
      <c r="A36" s="15">
        <f t="shared" si="0"/>
        <v>29</v>
      </c>
      <c r="B36" s="16" t="s">
        <v>42</v>
      </c>
      <c r="C36" s="17" t="s">
        <v>48</v>
      </c>
      <c r="D36" s="29">
        <v>29.617000000000001</v>
      </c>
      <c r="E36" s="27"/>
      <c r="F36" s="29">
        <v>21.294</v>
      </c>
      <c r="G36" s="27"/>
      <c r="H36" s="29">
        <v>22.263999999999999</v>
      </c>
      <c r="I36" s="27"/>
      <c r="J36" s="28">
        <f t="shared" si="1"/>
        <v>73.174999999999997</v>
      </c>
      <c r="K36" s="28"/>
      <c r="L36" s="29">
        <v>15.547000000000001</v>
      </c>
      <c r="M36" s="27"/>
      <c r="N36" s="29">
        <v>6.08</v>
      </c>
      <c r="O36" s="27"/>
      <c r="P36" s="29">
        <v>10.042</v>
      </c>
      <c r="Q36" s="27"/>
      <c r="R36" s="28">
        <f t="shared" si="2"/>
        <v>31.669000000000004</v>
      </c>
      <c r="S36" s="28"/>
      <c r="T36" s="29">
        <v>3.1589999999999998</v>
      </c>
      <c r="U36" s="27"/>
      <c r="V36" s="29">
        <v>0.251</v>
      </c>
      <c r="W36" s="27"/>
      <c r="X36" s="29">
        <v>8.1989999999999998</v>
      </c>
      <c r="Y36" s="27"/>
      <c r="Z36" s="28">
        <f t="shared" si="3"/>
        <v>11.609</v>
      </c>
      <c r="AA36" s="28"/>
    </row>
    <row r="37" spans="1:27" s="14" customFormat="1" x14ac:dyDescent="0.25">
      <c r="A37" s="15">
        <f t="shared" si="0"/>
        <v>30</v>
      </c>
      <c r="B37" s="16" t="s">
        <v>43</v>
      </c>
      <c r="C37" s="17" t="s">
        <v>48</v>
      </c>
      <c r="D37" s="29">
        <v>31.053999999999998</v>
      </c>
      <c r="E37" s="27"/>
      <c r="F37" s="29">
        <v>23.792000000000002</v>
      </c>
      <c r="G37" s="27"/>
      <c r="H37" s="29">
        <v>27.001000000000001</v>
      </c>
      <c r="I37" s="27"/>
      <c r="J37" s="28">
        <f t="shared" si="1"/>
        <v>81.847000000000008</v>
      </c>
      <c r="K37" s="28"/>
      <c r="L37" s="29">
        <v>16.722999999999999</v>
      </c>
      <c r="M37" s="27"/>
      <c r="N37" s="29">
        <v>4.7489999999999997</v>
      </c>
      <c r="O37" s="27"/>
      <c r="P37" s="29">
        <v>8.2000000000000003E-2</v>
      </c>
      <c r="Q37" s="27"/>
      <c r="R37" s="28">
        <f t="shared" si="2"/>
        <v>21.553999999999998</v>
      </c>
      <c r="S37" s="28"/>
      <c r="T37" s="29">
        <v>0</v>
      </c>
      <c r="U37" s="27"/>
      <c r="V37" s="29">
        <v>0</v>
      </c>
      <c r="W37" s="27"/>
      <c r="X37" s="29">
        <v>5.5449999999999999</v>
      </c>
      <c r="Y37" s="27"/>
      <c r="Z37" s="28">
        <f t="shared" si="3"/>
        <v>5.5449999999999999</v>
      </c>
      <c r="AA37" s="28"/>
    </row>
    <row r="38" spans="1:27" s="14" customFormat="1" x14ac:dyDescent="0.25">
      <c r="A38" s="45" t="s">
        <v>44</v>
      </c>
      <c r="B38" s="45"/>
      <c r="C38" s="17" t="s">
        <v>48</v>
      </c>
      <c r="D38" s="30">
        <f>SUM(D8:D37)</f>
        <v>599.71899999999982</v>
      </c>
      <c r="E38" s="31"/>
      <c r="F38" s="30">
        <f>SUM(F8:F37)</f>
        <v>478.24599999999998</v>
      </c>
      <c r="G38" s="31"/>
      <c r="H38" s="30">
        <f>SUM(H8:H37)</f>
        <v>464.14400000000001</v>
      </c>
      <c r="I38" s="31"/>
      <c r="J38" s="28">
        <f t="shared" si="1"/>
        <v>1542.1089999999997</v>
      </c>
      <c r="K38" s="28"/>
      <c r="L38" s="30">
        <f>SUM(L8:L37)</f>
        <v>314.18400000000008</v>
      </c>
      <c r="M38" s="31"/>
      <c r="N38" s="30">
        <f>SUM(N8:N37)</f>
        <v>146.09500000000003</v>
      </c>
      <c r="O38" s="31"/>
      <c r="P38" s="30">
        <f>SUM(P8:P37)</f>
        <v>35.655999999999999</v>
      </c>
      <c r="Q38" s="31"/>
      <c r="R38" s="28">
        <f t="shared" si="2"/>
        <v>495.93500000000012</v>
      </c>
      <c r="S38" s="28"/>
      <c r="T38" s="30">
        <f>SUM(T8:T37)</f>
        <v>21.248999999999999</v>
      </c>
      <c r="U38" s="31"/>
      <c r="V38" s="30">
        <f>SUM(V8:V37)</f>
        <v>18.856000000000002</v>
      </c>
      <c r="W38" s="31"/>
      <c r="X38" s="30">
        <f>SUM(X8:X37)</f>
        <v>144.876</v>
      </c>
      <c r="Y38" s="31"/>
      <c r="Z38" s="28">
        <f t="shared" si="3"/>
        <v>184.98099999999999</v>
      </c>
      <c r="AA38" s="28"/>
    </row>
  </sheetData>
  <mergeCells count="19">
    <mergeCell ref="A1:C1"/>
    <mergeCell ref="A3:S3"/>
    <mergeCell ref="A5:A7"/>
    <mergeCell ref="B5:B7"/>
    <mergeCell ref="C5:C7"/>
    <mergeCell ref="A38:B38"/>
    <mergeCell ref="N6:O6"/>
    <mergeCell ref="P6:Q6"/>
    <mergeCell ref="R6:S6"/>
    <mergeCell ref="D6:E6"/>
    <mergeCell ref="F6:G6"/>
    <mergeCell ref="H6:I6"/>
    <mergeCell ref="J6:K6"/>
    <mergeCell ref="L6:M6"/>
    <mergeCell ref="T6:U6"/>
    <mergeCell ref="V6:W6"/>
    <mergeCell ref="X6:Y6"/>
    <mergeCell ref="Z6:AA6"/>
    <mergeCell ref="D5:A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2.75" x14ac:dyDescent="0.2"/>
  <cols>
    <col min="1" max="1" width="5.85546875" style="37" customWidth="1"/>
    <col min="2" max="2" width="28.7109375" style="37" bestFit="1" customWidth="1"/>
    <col min="3" max="3" width="9" style="37" customWidth="1"/>
    <col min="4" max="9" width="15.7109375" style="37" customWidth="1"/>
    <col min="10" max="11" width="15.7109375" style="39" customWidth="1"/>
    <col min="12" max="17" width="15.7109375" style="37" customWidth="1"/>
    <col min="18" max="19" width="15.7109375" style="39" customWidth="1"/>
    <col min="20" max="25" width="15.7109375" style="37" customWidth="1"/>
    <col min="26" max="27" width="15.7109375" style="39" customWidth="1"/>
    <col min="28" max="16384" width="9.140625" style="37"/>
  </cols>
  <sheetData>
    <row r="1" spans="1:27" x14ac:dyDescent="0.2">
      <c r="A1" s="47"/>
      <c r="B1" s="47"/>
      <c r="C1" s="47"/>
      <c r="D1" s="11"/>
      <c r="E1" s="11"/>
      <c r="F1" s="11"/>
      <c r="G1" s="11"/>
      <c r="H1" s="11"/>
      <c r="I1" s="11"/>
      <c r="J1" s="12"/>
      <c r="K1" s="12"/>
      <c r="L1" s="11"/>
      <c r="M1" s="11"/>
      <c r="N1" s="11"/>
      <c r="O1" s="11"/>
      <c r="P1" s="11"/>
      <c r="Q1" s="11"/>
      <c r="R1" s="12"/>
      <c r="S1" s="12"/>
      <c r="T1" s="40"/>
      <c r="U1" s="40"/>
      <c r="V1" s="40"/>
      <c r="W1" s="40"/>
      <c r="X1" s="40"/>
      <c r="Y1" s="40"/>
      <c r="Z1" s="12"/>
      <c r="AA1" s="12"/>
    </row>
    <row r="2" spans="1:27" ht="1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2"/>
      <c r="K2" s="12"/>
      <c r="L2" s="11"/>
      <c r="M2" s="11"/>
      <c r="N2" s="11"/>
      <c r="O2" s="11"/>
      <c r="P2" s="11"/>
      <c r="Q2" s="11"/>
      <c r="R2" s="26"/>
      <c r="S2" s="26"/>
      <c r="T2" s="40"/>
      <c r="U2" s="40"/>
      <c r="V2" s="40"/>
      <c r="W2" s="40"/>
      <c r="X2" s="40"/>
      <c r="Y2" s="40"/>
      <c r="Z2" s="26"/>
      <c r="AA2" s="26"/>
    </row>
    <row r="3" spans="1:27" x14ac:dyDescent="0.2">
      <c r="A3" s="48" t="s">
        <v>46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0"/>
      <c r="U3" s="40"/>
      <c r="V3" s="40"/>
      <c r="W3" s="40"/>
      <c r="X3" s="40"/>
      <c r="Y3" s="40"/>
      <c r="Z3" s="40"/>
      <c r="AA3" s="40"/>
    </row>
    <row r="5" spans="1:27" x14ac:dyDescent="0.2">
      <c r="A5" s="49" t="s">
        <v>1</v>
      </c>
      <c r="B5" s="49" t="s">
        <v>2</v>
      </c>
      <c r="C5" s="49" t="s">
        <v>3</v>
      </c>
      <c r="D5" s="62" t="s">
        <v>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s="14" customFormat="1" ht="12.75" customHeight="1" x14ac:dyDescent="0.25">
      <c r="A6" s="50"/>
      <c r="B6" s="50"/>
      <c r="C6" s="50"/>
      <c r="D6" s="42" t="s">
        <v>5</v>
      </c>
      <c r="E6" s="42"/>
      <c r="F6" s="42" t="s">
        <v>6</v>
      </c>
      <c r="G6" s="42"/>
      <c r="H6" s="42" t="s">
        <v>7</v>
      </c>
      <c r="I6" s="42"/>
      <c r="J6" s="46" t="s">
        <v>8</v>
      </c>
      <c r="K6" s="46"/>
      <c r="L6" s="42" t="s">
        <v>9</v>
      </c>
      <c r="M6" s="42"/>
      <c r="N6" s="42" t="s">
        <v>10</v>
      </c>
      <c r="O6" s="42"/>
      <c r="P6" s="42" t="s">
        <v>11</v>
      </c>
      <c r="Q6" s="42"/>
      <c r="R6" s="46" t="s">
        <v>12</v>
      </c>
      <c r="S6" s="46"/>
      <c r="T6" s="42" t="s">
        <v>51</v>
      </c>
      <c r="U6" s="42"/>
      <c r="V6" s="42" t="s">
        <v>52</v>
      </c>
      <c r="W6" s="42"/>
      <c r="X6" s="42" t="s">
        <v>53</v>
      </c>
      <c r="Y6" s="42"/>
      <c r="Z6" s="46" t="s">
        <v>54</v>
      </c>
      <c r="AA6" s="46"/>
    </row>
    <row r="7" spans="1:27" s="14" customFormat="1" ht="114.75" x14ac:dyDescent="0.25">
      <c r="A7" s="51"/>
      <c r="B7" s="51"/>
      <c r="C7" s="51"/>
      <c r="D7" s="32" t="s">
        <v>49</v>
      </c>
      <c r="E7" s="32" t="s">
        <v>50</v>
      </c>
      <c r="F7" s="32" t="s">
        <v>49</v>
      </c>
      <c r="G7" s="32" t="s">
        <v>50</v>
      </c>
      <c r="H7" s="32" t="s">
        <v>49</v>
      </c>
      <c r="I7" s="32" t="s">
        <v>50</v>
      </c>
      <c r="J7" s="33" t="s">
        <v>49</v>
      </c>
      <c r="K7" s="33" t="s">
        <v>50</v>
      </c>
      <c r="L7" s="32" t="s">
        <v>49</v>
      </c>
      <c r="M7" s="32" t="s">
        <v>50</v>
      </c>
      <c r="N7" s="32" t="s">
        <v>49</v>
      </c>
      <c r="O7" s="32" t="s">
        <v>50</v>
      </c>
      <c r="P7" s="32" t="s">
        <v>49</v>
      </c>
      <c r="Q7" s="32" t="s">
        <v>50</v>
      </c>
      <c r="R7" s="33" t="s">
        <v>49</v>
      </c>
      <c r="S7" s="33" t="s">
        <v>50</v>
      </c>
      <c r="T7" s="32" t="s">
        <v>49</v>
      </c>
      <c r="U7" s="32" t="s">
        <v>50</v>
      </c>
      <c r="V7" s="32" t="s">
        <v>49</v>
      </c>
      <c r="W7" s="32" t="s">
        <v>50</v>
      </c>
      <c r="X7" s="32" t="s">
        <v>49</v>
      </c>
      <c r="Y7" s="32" t="s">
        <v>50</v>
      </c>
      <c r="Z7" s="33" t="s">
        <v>49</v>
      </c>
      <c r="AA7" s="33" t="s">
        <v>50</v>
      </c>
    </row>
    <row r="8" spans="1:27" s="14" customFormat="1" ht="15" x14ac:dyDescent="0.25">
      <c r="A8" s="15">
        <v>1</v>
      </c>
      <c r="B8" s="16" t="s">
        <v>13</v>
      </c>
      <c r="C8" s="38" t="s">
        <v>48</v>
      </c>
      <c r="D8" s="34">
        <v>19.505880000000001</v>
      </c>
      <c r="E8" s="34">
        <v>21.63757</v>
      </c>
      <c r="F8" s="34">
        <v>16.594950000000001</v>
      </c>
      <c r="G8" s="34">
        <v>22.594110000000001</v>
      </c>
      <c r="H8" s="34">
        <v>18.263339999999999</v>
      </c>
      <c r="I8" s="34">
        <v>21.582450000000001</v>
      </c>
      <c r="J8" s="35">
        <f>D8+F8+H8</f>
        <v>54.364170000000001</v>
      </c>
      <c r="K8" s="35">
        <f>E8+G8+I8</f>
        <v>65.814130000000006</v>
      </c>
      <c r="L8" s="34">
        <v>11.74202</v>
      </c>
      <c r="M8" s="34">
        <v>22.882069999999999</v>
      </c>
      <c r="N8" s="34">
        <v>6.2988299999999997</v>
      </c>
      <c r="O8" s="34">
        <v>18.575690000000002</v>
      </c>
      <c r="P8" s="34">
        <v>3.3658399999999999</v>
      </c>
      <c r="Q8" s="34">
        <v>20.637560000000001</v>
      </c>
      <c r="R8" s="36">
        <f>L8+N8+P8</f>
        <v>21.406689999999998</v>
      </c>
      <c r="S8" s="36">
        <f>M8+O8+Q8</f>
        <v>62.095320000000001</v>
      </c>
      <c r="T8" s="34">
        <v>1.9639599999999999</v>
      </c>
      <c r="U8" s="34">
        <v>23.78659</v>
      </c>
      <c r="V8" s="34">
        <v>2.21793</v>
      </c>
      <c r="W8" s="34">
        <v>22.767659999999999</v>
      </c>
      <c r="X8" s="34">
        <v>4.5999999999999996</v>
      </c>
      <c r="Y8" s="34">
        <v>22.780999999999999</v>
      </c>
      <c r="Z8" s="36">
        <f>T8+V8+X8</f>
        <v>8.7818900000000006</v>
      </c>
      <c r="AA8" s="36">
        <f>U8+W8+Y8</f>
        <v>69.335250000000002</v>
      </c>
    </row>
    <row r="9" spans="1:27" s="14" customFormat="1" ht="15" x14ac:dyDescent="0.25">
      <c r="A9" s="15">
        <f t="shared" ref="A9:A37" si="0">A8+1</f>
        <v>2</v>
      </c>
      <c r="B9" s="16" t="s">
        <v>15</v>
      </c>
      <c r="C9" s="38" t="s">
        <v>48</v>
      </c>
      <c r="D9" s="34">
        <v>159.96467000000001</v>
      </c>
      <c r="E9" s="34">
        <v>31.748619999999999</v>
      </c>
      <c r="F9" s="34">
        <v>136.61061000000001</v>
      </c>
      <c r="G9" s="34">
        <v>33.283369999999998</v>
      </c>
      <c r="H9" s="34">
        <v>110.90425999999999</v>
      </c>
      <c r="I9" s="34">
        <v>33.38073</v>
      </c>
      <c r="J9" s="35">
        <f t="shared" ref="J9:K37" si="1">D9+F9+H9</f>
        <v>407.47954000000004</v>
      </c>
      <c r="K9" s="35">
        <f t="shared" si="1"/>
        <v>98.412719999999993</v>
      </c>
      <c r="L9" s="34">
        <v>88.456940000000003</v>
      </c>
      <c r="M9" s="34">
        <v>32.738109999999999</v>
      </c>
      <c r="N9" s="34">
        <v>55.517049999999998</v>
      </c>
      <c r="O9" s="34">
        <v>36.90278</v>
      </c>
      <c r="P9" s="34">
        <v>39.432859999999998</v>
      </c>
      <c r="Q9" s="34">
        <v>33.709510000000002</v>
      </c>
      <c r="R9" s="36">
        <f t="shared" ref="R9:S37" si="2">L9+N9+P9</f>
        <v>183.40685000000002</v>
      </c>
      <c r="S9" s="36">
        <f t="shared" si="2"/>
        <v>103.35040000000001</v>
      </c>
      <c r="T9" s="34">
        <v>24.320530000000002</v>
      </c>
      <c r="U9" s="34">
        <v>33.478059999999999</v>
      </c>
      <c r="V9" s="34">
        <v>24.829180000000001</v>
      </c>
      <c r="W9" s="34">
        <v>32.85651</v>
      </c>
      <c r="X9" s="34">
        <v>35.765000000000001</v>
      </c>
      <c r="Y9" s="34">
        <v>34.966000000000001</v>
      </c>
      <c r="Z9" s="36">
        <f t="shared" ref="Z9:Z37" si="3">T9+V9+X9</f>
        <v>84.914709999999999</v>
      </c>
      <c r="AA9" s="36">
        <f t="shared" ref="AA9:AA37" si="4">U9+W9+Y9</f>
        <v>101.30056999999999</v>
      </c>
    </row>
    <row r="10" spans="1:27" s="14" customFormat="1" ht="15" x14ac:dyDescent="0.25">
      <c r="A10" s="15">
        <f t="shared" si="0"/>
        <v>3</v>
      </c>
      <c r="B10" s="16" t="s">
        <v>16</v>
      </c>
      <c r="C10" s="38" t="s">
        <v>48</v>
      </c>
      <c r="D10" s="34">
        <v>16.57141</v>
      </c>
      <c r="E10" s="34">
        <v>5.7448300000000003</v>
      </c>
      <c r="F10" s="34">
        <v>15.274330000000001</v>
      </c>
      <c r="G10" s="34">
        <v>6.1222200000000004</v>
      </c>
      <c r="H10" s="34">
        <v>14.48668</v>
      </c>
      <c r="I10" s="34">
        <v>5.8514200000000001</v>
      </c>
      <c r="J10" s="35">
        <f t="shared" si="1"/>
        <v>46.332419999999999</v>
      </c>
      <c r="K10" s="35">
        <f t="shared" si="1"/>
        <v>17.71847</v>
      </c>
      <c r="L10" s="34">
        <v>12.336309999999999</v>
      </c>
      <c r="M10" s="34">
        <v>4.3028399999999998</v>
      </c>
      <c r="N10" s="34">
        <v>6.0660999999999996</v>
      </c>
      <c r="O10" s="34">
        <v>5.9144699999999997</v>
      </c>
      <c r="P10" s="34">
        <v>5.4704699999999997</v>
      </c>
      <c r="Q10" s="34">
        <v>5.2908900000000001</v>
      </c>
      <c r="R10" s="36">
        <f t="shared" si="2"/>
        <v>23.872879999999999</v>
      </c>
      <c r="S10" s="36">
        <f t="shared" si="2"/>
        <v>15.508199999999999</v>
      </c>
      <c r="T10" s="34">
        <v>3.9151799999999999</v>
      </c>
      <c r="U10" s="34">
        <v>5.5549999999999997</v>
      </c>
      <c r="V10" s="34">
        <v>4.2092999999999998</v>
      </c>
      <c r="W10" s="34">
        <v>5.8342499999999999</v>
      </c>
      <c r="X10" s="34">
        <v>4.8869999999999996</v>
      </c>
      <c r="Y10" s="34">
        <v>5.7969999999999997</v>
      </c>
      <c r="Z10" s="36">
        <f t="shared" si="3"/>
        <v>13.011479999999999</v>
      </c>
      <c r="AA10" s="36">
        <f t="shared" si="4"/>
        <v>17.186250000000001</v>
      </c>
    </row>
    <row r="11" spans="1:27" s="14" customFormat="1" ht="15" x14ac:dyDescent="0.25">
      <c r="A11" s="15">
        <f t="shared" si="0"/>
        <v>4</v>
      </c>
      <c r="B11" s="16" t="s">
        <v>17</v>
      </c>
      <c r="C11" s="38" t="s">
        <v>48</v>
      </c>
      <c r="D11" s="34">
        <v>69.154250000000005</v>
      </c>
      <c r="E11" s="34">
        <v>32.369160000000001</v>
      </c>
      <c r="F11" s="34">
        <v>57.294609999999999</v>
      </c>
      <c r="G11" s="34">
        <v>32.3566</v>
      </c>
      <c r="H11" s="34">
        <v>53.509979999999999</v>
      </c>
      <c r="I11" s="34">
        <v>32.806660000000001</v>
      </c>
      <c r="J11" s="35">
        <f t="shared" si="1"/>
        <v>179.95884000000001</v>
      </c>
      <c r="K11" s="35">
        <f t="shared" si="1"/>
        <v>97.532420000000002</v>
      </c>
      <c r="L11" s="34">
        <v>39.593530000000001</v>
      </c>
      <c r="M11" s="34">
        <v>31.280830000000002</v>
      </c>
      <c r="N11" s="34">
        <v>25.53755</v>
      </c>
      <c r="O11" s="34">
        <v>31.634119999999999</v>
      </c>
      <c r="P11" s="34">
        <v>14.59545</v>
      </c>
      <c r="Q11" s="34">
        <v>32.129869999999997</v>
      </c>
      <c r="R11" s="36">
        <f t="shared" si="2"/>
        <v>79.726529999999997</v>
      </c>
      <c r="S11" s="36">
        <f t="shared" si="2"/>
        <v>95.044820000000001</v>
      </c>
      <c r="T11" s="34">
        <v>13.21937</v>
      </c>
      <c r="U11" s="34">
        <v>33.942120000000003</v>
      </c>
      <c r="V11" s="34">
        <v>9.9698799999999999</v>
      </c>
      <c r="W11" s="34">
        <v>29.935400000000001</v>
      </c>
      <c r="X11" s="34">
        <v>15.846</v>
      </c>
      <c r="Y11" s="34">
        <v>31.8</v>
      </c>
      <c r="Z11" s="36">
        <f t="shared" si="3"/>
        <v>39.035250000000005</v>
      </c>
      <c r="AA11" s="36">
        <f t="shared" si="4"/>
        <v>95.677520000000001</v>
      </c>
    </row>
    <row r="12" spans="1:27" s="14" customFormat="1" ht="15" x14ac:dyDescent="0.25">
      <c r="A12" s="15">
        <f t="shared" si="0"/>
        <v>5</v>
      </c>
      <c r="B12" s="16" t="s">
        <v>18</v>
      </c>
      <c r="C12" s="38" t="s">
        <v>48</v>
      </c>
      <c r="D12" s="34">
        <v>93.080870000000004</v>
      </c>
      <c r="E12" s="34">
        <v>549.29120999999998</v>
      </c>
      <c r="F12" s="34">
        <v>83.860320000000002</v>
      </c>
      <c r="G12" s="34">
        <v>556.51981000000001</v>
      </c>
      <c r="H12" s="34">
        <v>69.044380000000004</v>
      </c>
      <c r="I12" s="34">
        <v>551.39625999999998</v>
      </c>
      <c r="J12" s="35">
        <f t="shared" si="1"/>
        <v>245.98557</v>
      </c>
      <c r="K12" s="35">
        <f t="shared" si="1"/>
        <v>1657.2072800000001</v>
      </c>
      <c r="L12" s="34">
        <v>58.952660000000002</v>
      </c>
      <c r="M12" s="34">
        <v>547.08811000000003</v>
      </c>
      <c r="N12" s="34">
        <v>42.892440000000001</v>
      </c>
      <c r="O12" s="34">
        <v>553.10068999999999</v>
      </c>
      <c r="P12" s="34">
        <v>37.124969999999998</v>
      </c>
      <c r="Q12" s="34">
        <v>546.40817000000004</v>
      </c>
      <c r="R12" s="36">
        <f t="shared" si="2"/>
        <v>138.97006999999999</v>
      </c>
      <c r="S12" s="36">
        <f t="shared" si="2"/>
        <v>1646.5969700000001</v>
      </c>
      <c r="T12" s="34">
        <v>32.664250000000003</v>
      </c>
      <c r="U12" s="34">
        <v>553.99716000000001</v>
      </c>
      <c r="V12" s="34">
        <v>36.600459999999998</v>
      </c>
      <c r="W12" s="34">
        <v>548.70689000000004</v>
      </c>
      <c r="X12" s="34">
        <v>41.865000000000002</v>
      </c>
      <c r="Y12" s="34">
        <v>554.73199999999997</v>
      </c>
      <c r="Z12" s="36">
        <f t="shared" si="3"/>
        <v>111.12971000000002</v>
      </c>
      <c r="AA12" s="36">
        <f t="shared" si="4"/>
        <v>1657.43605</v>
      </c>
    </row>
    <row r="13" spans="1:27" s="14" customFormat="1" ht="15" x14ac:dyDescent="0.25">
      <c r="A13" s="15">
        <f t="shared" si="0"/>
        <v>6</v>
      </c>
      <c r="B13" s="16" t="s">
        <v>19</v>
      </c>
      <c r="C13" s="38" t="s">
        <v>48</v>
      </c>
      <c r="D13" s="34">
        <v>73.324709999999996</v>
      </c>
      <c r="E13" s="34">
        <v>184.22230999999999</v>
      </c>
      <c r="F13" s="34">
        <v>64.280820000000006</v>
      </c>
      <c r="G13" s="34">
        <v>182.01398</v>
      </c>
      <c r="H13" s="34">
        <v>51.661650000000002</v>
      </c>
      <c r="I13" s="34">
        <v>181.26102</v>
      </c>
      <c r="J13" s="35">
        <f t="shared" si="1"/>
        <v>189.26718</v>
      </c>
      <c r="K13" s="35">
        <f t="shared" si="1"/>
        <v>547.49730999999997</v>
      </c>
      <c r="L13" s="34">
        <v>44.775530000000003</v>
      </c>
      <c r="M13" s="34">
        <v>181.92946000000001</v>
      </c>
      <c r="N13" s="34">
        <v>31.10276</v>
      </c>
      <c r="O13" s="34">
        <v>183.40711999999999</v>
      </c>
      <c r="P13" s="34">
        <v>28.455500000000001</v>
      </c>
      <c r="Q13" s="34">
        <v>182.03933000000001</v>
      </c>
      <c r="R13" s="36">
        <f t="shared" si="2"/>
        <v>104.33379000000001</v>
      </c>
      <c r="S13" s="36">
        <f t="shared" si="2"/>
        <v>547.37590999999998</v>
      </c>
      <c r="T13" s="34">
        <v>22.67323</v>
      </c>
      <c r="U13" s="34">
        <v>179.40300999999999</v>
      </c>
      <c r="V13" s="34">
        <v>24.64415</v>
      </c>
      <c r="W13" s="34">
        <v>181.61382</v>
      </c>
      <c r="X13" s="34">
        <v>33.927999999999997</v>
      </c>
      <c r="Y13" s="34">
        <v>181.995</v>
      </c>
      <c r="Z13" s="36">
        <f t="shared" si="3"/>
        <v>81.245379999999997</v>
      </c>
      <c r="AA13" s="36">
        <f t="shared" si="4"/>
        <v>543.01183000000003</v>
      </c>
    </row>
    <row r="14" spans="1:27" s="14" customFormat="1" ht="15" x14ac:dyDescent="0.25">
      <c r="A14" s="15">
        <f t="shared" si="0"/>
        <v>7</v>
      </c>
      <c r="B14" s="16" t="s">
        <v>20</v>
      </c>
      <c r="C14" s="38" t="s">
        <v>48</v>
      </c>
      <c r="D14" s="34">
        <v>779.05620999999996</v>
      </c>
      <c r="E14" s="34">
        <v>3882.25468</v>
      </c>
      <c r="F14" s="34">
        <v>744.62384999999995</v>
      </c>
      <c r="G14" s="34">
        <v>3904.8415</v>
      </c>
      <c r="H14" s="34">
        <v>597.45839000000001</v>
      </c>
      <c r="I14" s="34">
        <v>3893.4613399999998</v>
      </c>
      <c r="J14" s="35">
        <f t="shared" si="1"/>
        <v>2121.1384499999999</v>
      </c>
      <c r="K14" s="35">
        <f t="shared" si="1"/>
        <v>11680.55752</v>
      </c>
      <c r="L14" s="34">
        <v>504.17138999999997</v>
      </c>
      <c r="M14" s="34">
        <v>3880.7424900000001</v>
      </c>
      <c r="N14" s="34">
        <v>340.16284000000002</v>
      </c>
      <c r="O14" s="34">
        <v>3870.9107399999998</v>
      </c>
      <c r="P14" s="34">
        <v>321.07344000000001</v>
      </c>
      <c r="Q14" s="34">
        <v>3839.3443299999999</v>
      </c>
      <c r="R14" s="36">
        <f t="shared" si="2"/>
        <v>1165.4076700000001</v>
      </c>
      <c r="S14" s="36">
        <f t="shared" si="2"/>
        <v>11590.99756</v>
      </c>
      <c r="T14" s="34">
        <v>266.40904</v>
      </c>
      <c r="U14" s="34">
        <v>3829.4292399999999</v>
      </c>
      <c r="V14" s="34">
        <v>290.81961999999999</v>
      </c>
      <c r="W14" s="34">
        <v>3815.86843</v>
      </c>
      <c r="X14" s="34">
        <v>329.86200000000002</v>
      </c>
      <c r="Y14" s="34">
        <v>3841.3670000000002</v>
      </c>
      <c r="Z14" s="36">
        <f t="shared" si="3"/>
        <v>887.09066000000007</v>
      </c>
      <c r="AA14" s="36">
        <f t="shared" si="4"/>
        <v>11486.66467</v>
      </c>
    </row>
    <row r="15" spans="1:27" s="14" customFormat="1" ht="15" x14ac:dyDescent="0.25">
      <c r="A15" s="15">
        <f t="shared" si="0"/>
        <v>8</v>
      </c>
      <c r="B15" s="16" t="s">
        <v>21</v>
      </c>
      <c r="C15" s="38" t="s">
        <v>48</v>
      </c>
      <c r="D15" s="34">
        <v>267.67989999999998</v>
      </c>
      <c r="E15" s="34">
        <v>218.26495</v>
      </c>
      <c r="F15" s="34">
        <v>227.81684000000001</v>
      </c>
      <c r="G15" s="34">
        <v>236.96779000000001</v>
      </c>
      <c r="H15" s="34">
        <v>197.14604</v>
      </c>
      <c r="I15" s="34">
        <v>221.19174000000001</v>
      </c>
      <c r="J15" s="35">
        <f t="shared" si="1"/>
        <v>692.64278000000002</v>
      </c>
      <c r="K15" s="35">
        <f t="shared" si="1"/>
        <v>676.42448000000002</v>
      </c>
      <c r="L15" s="34">
        <v>138.32420999999999</v>
      </c>
      <c r="M15" s="34">
        <v>237.12816000000001</v>
      </c>
      <c r="N15" s="34">
        <v>85.490219999999994</v>
      </c>
      <c r="O15" s="34">
        <v>234.31650999999999</v>
      </c>
      <c r="P15" s="34">
        <v>58.9816</v>
      </c>
      <c r="Q15" s="34">
        <v>223.88615999999999</v>
      </c>
      <c r="R15" s="36">
        <f t="shared" si="2"/>
        <v>282.79602999999997</v>
      </c>
      <c r="S15" s="36">
        <f t="shared" si="2"/>
        <v>695.33082999999999</v>
      </c>
      <c r="T15" s="34">
        <v>78.639700000000005</v>
      </c>
      <c r="U15" s="34">
        <v>237.31917000000001</v>
      </c>
      <c r="V15" s="34">
        <v>49.972290000000001</v>
      </c>
      <c r="W15" s="34">
        <v>237.23175000000001</v>
      </c>
      <c r="X15" s="34">
        <v>63.994999999999997</v>
      </c>
      <c r="Y15" s="34">
        <v>237.792</v>
      </c>
      <c r="Z15" s="36">
        <f t="shared" si="3"/>
        <v>192.60699</v>
      </c>
      <c r="AA15" s="36">
        <f t="shared" si="4"/>
        <v>712.34292000000005</v>
      </c>
    </row>
    <row r="16" spans="1:27" s="14" customFormat="1" ht="15" x14ac:dyDescent="0.25">
      <c r="A16" s="15">
        <f t="shared" si="0"/>
        <v>9</v>
      </c>
      <c r="B16" s="16" t="s">
        <v>22</v>
      </c>
      <c r="C16" s="38" t="s">
        <v>48</v>
      </c>
      <c r="D16" s="34">
        <v>140.45170999999999</v>
      </c>
      <c r="E16" s="34">
        <v>448.28048999999999</v>
      </c>
      <c r="F16" s="34">
        <v>127.00191</v>
      </c>
      <c r="G16" s="34">
        <v>448.9973</v>
      </c>
      <c r="H16" s="34">
        <v>105.53346999999999</v>
      </c>
      <c r="I16" s="34">
        <v>449.68786999999998</v>
      </c>
      <c r="J16" s="35">
        <f t="shared" si="1"/>
        <v>372.98708999999997</v>
      </c>
      <c r="K16" s="35">
        <f t="shared" si="1"/>
        <v>1346.9656599999998</v>
      </c>
      <c r="L16" s="34">
        <v>86.966260000000005</v>
      </c>
      <c r="M16" s="34">
        <v>440.60593</v>
      </c>
      <c r="N16" s="34">
        <v>65.575299999999999</v>
      </c>
      <c r="O16" s="34">
        <v>449.07810999999998</v>
      </c>
      <c r="P16" s="34">
        <v>63.793700000000001</v>
      </c>
      <c r="Q16" s="34">
        <v>448.39551999999998</v>
      </c>
      <c r="R16" s="36">
        <f t="shared" si="2"/>
        <v>216.33526000000001</v>
      </c>
      <c r="S16" s="36">
        <f t="shared" si="2"/>
        <v>1338.0795599999999</v>
      </c>
      <c r="T16" s="34">
        <v>58.32741</v>
      </c>
      <c r="U16" s="34">
        <v>447.28957000000003</v>
      </c>
      <c r="V16" s="34">
        <v>57.077080000000002</v>
      </c>
      <c r="W16" s="34">
        <v>447.32317999999998</v>
      </c>
      <c r="X16" s="34">
        <v>69.838999999999999</v>
      </c>
      <c r="Y16" s="34">
        <v>447.59300000000002</v>
      </c>
      <c r="Z16" s="36">
        <f t="shared" si="3"/>
        <v>185.24349000000001</v>
      </c>
      <c r="AA16" s="36">
        <f t="shared" si="4"/>
        <v>1342.2057500000001</v>
      </c>
    </row>
    <row r="17" spans="1:27" s="14" customFormat="1" ht="15" x14ac:dyDescent="0.25">
      <c r="A17" s="15">
        <f t="shared" si="0"/>
        <v>10</v>
      </c>
      <c r="B17" s="16" t="s">
        <v>23</v>
      </c>
      <c r="C17" s="38" t="s">
        <v>48</v>
      </c>
      <c r="D17" s="34">
        <v>8.8077500000000004</v>
      </c>
      <c r="E17" s="34">
        <v>1.6327700000000001</v>
      </c>
      <c r="F17" s="34">
        <v>7.2788199999999996</v>
      </c>
      <c r="G17" s="34">
        <v>1.4514899999999999</v>
      </c>
      <c r="H17" s="34">
        <v>6.2685599999999999</v>
      </c>
      <c r="I17" s="34">
        <v>1.4369700000000001</v>
      </c>
      <c r="J17" s="35">
        <f t="shared" si="1"/>
        <v>22.355130000000003</v>
      </c>
      <c r="K17" s="35">
        <f t="shared" si="1"/>
        <v>4.5212300000000001</v>
      </c>
      <c r="L17" s="34">
        <v>5.3451700000000004</v>
      </c>
      <c r="M17" s="34">
        <v>1.4059999999999999</v>
      </c>
      <c r="N17" s="34">
        <v>3.2261700000000002</v>
      </c>
      <c r="O17" s="34">
        <v>1.4059999999999999</v>
      </c>
      <c r="P17" s="34">
        <v>3.30525</v>
      </c>
      <c r="Q17" s="34">
        <v>1.4059999999999999</v>
      </c>
      <c r="R17" s="36">
        <f t="shared" si="2"/>
        <v>11.87659</v>
      </c>
      <c r="S17" s="36">
        <f t="shared" si="2"/>
        <v>4.218</v>
      </c>
      <c r="T17" s="34">
        <v>2.79908</v>
      </c>
      <c r="U17" s="34">
        <v>1.425</v>
      </c>
      <c r="V17" s="34">
        <v>3.3290000000000002</v>
      </c>
      <c r="W17" s="34">
        <v>1.6339999999999999</v>
      </c>
      <c r="X17" s="34">
        <v>3.516</v>
      </c>
      <c r="Y17" s="34">
        <v>1.425</v>
      </c>
      <c r="Z17" s="36">
        <f t="shared" si="3"/>
        <v>9.6440800000000007</v>
      </c>
      <c r="AA17" s="36">
        <f t="shared" si="4"/>
        <v>4.484</v>
      </c>
    </row>
    <row r="18" spans="1:27" s="14" customFormat="1" ht="15" x14ac:dyDescent="0.25">
      <c r="A18" s="15">
        <f t="shared" si="0"/>
        <v>11</v>
      </c>
      <c r="B18" s="16" t="s">
        <v>24</v>
      </c>
      <c r="C18" s="38" t="s">
        <v>48</v>
      </c>
      <c r="D18" s="34">
        <v>4.5007400000000004</v>
      </c>
      <c r="E18" s="34">
        <v>2.7240000000000002</v>
      </c>
      <c r="F18" s="34">
        <v>3.18926</v>
      </c>
      <c r="G18" s="34">
        <v>2.6483500000000002</v>
      </c>
      <c r="H18" s="34">
        <v>3.9173300000000002</v>
      </c>
      <c r="I18" s="34">
        <v>2.6480000000000001</v>
      </c>
      <c r="J18" s="35">
        <f t="shared" si="1"/>
        <v>11.607330000000001</v>
      </c>
      <c r="K18" s="35">
        <f t="shared" si="1"/>
        <v>8.0203500000000005</v>
      </c>
      <c r="L18" s="34">
        <v>2.6873300000000002</v>
      </c>
      <c r="M18" s="34">
        <v>2.6240999999999999</v>
      </c>
      <c r="N18" s="34">
        <v>0.79234000000000004</v>
      </c>
      <c r="O18" s="34">
        <v>2.6032600000000001</v>
      </c>
      <c r="P18" s="34">
        <v>0.69599999999999995</v>
      </c>
      <c r="Q18" s="34">
        <v>2.5720000000000001</v>
      </c>
      <c r="R18" s="36">
        <f t="shared" si="2"/>
        <v>4.1756700000000002</v>
      </c>
      <c r="S18" s="36">
        <f t="shared" si="2"/>
        <v>7.7993600000000001</v>
      </c>
      <c r="T18" s="34">
        <v>0.49099999999999999</v>
      </c>
      <c r="U18" s="34">
        <v>2.5283000000000002</v>
      </c>
      <c r="V18" s="34">
        <v>0.38991999999999999</v>
      </c>
      <c r="W18" s="34">
        <v>2.5339999999999998</v>
      </c>
      <c r="X18" s="34">
        <v>0.77500000000000002</v>
      </c>
      <c r="Y18" s="34">
        <v>2.5339999999999998</v>
      </c>
      <c r="Z18" s="36">
        <f t="shared" si="3"/>
        <v>1.6559200000000001</v>
      </c>
      <c r="AA18" s="36">
        <f t="shared" si="4"/>
        <v>7.5963000000000003</v>
      </c>
    </row>
    <row r="19" spans="1:27" s="14" customFormat="1" ht="15" x14ac:dyDescent="0.25">
      <c r="A19" s="15">
        <f t="shared" si="0"/>
        <v>12</v>
      </c>
      <c r="B19" s="16" t="s">
        <v>25</v>
      </c>
      <c r="C19" s="38" t="s">
        <v>48</v>
      </c>
      <c r="D19" s="34">
        <v>4.09633</v>
      </c>
      <c r="E19" s="34">
        <v>2.1288399999999998</v>
      </c>
      <c r="F19" s="34">
        <v>3.97864</v>
      </c>
      <c r="G19" s="34">
        <v>1.7681500000000001</v>
      </c>
      <c r="H19" s="34">
        <v>3.5347900000000001</v>
      </c>
      <c r="I19" s="34">
        <v>2.0329999999999999</v>
      </c>
      <c r="J19" s="35">
        <f t="shared" si="1"/>
        <v>11.609760000000001</v>
      </c>
      <c r="K19" s="35">
        <f t="shared" si="1"/>
        <v>5.9299900000000001</v>
      </c>
      <c r="L19" s="34">
        <v>2.40394</v>
      </c>
      <c r="M19" s="34">
        <v>2.0329999999999999</v>
      </c>
      <c r="N19" s="34">
        <v>0.79251000000000005</v>
      </c>
      <c r="O19" s="34">
        <v>2.052</v>
      </c>
      <c r="P19" s="34">
        <v>0.82145000000000001</v>
      </c>
      <c r="Q19" s="34">
        <v>2.0556000000000001</v>
      </c>
      <c r="R19" s="36">
        <f t="shared" si="2"/>
        <v>4.0179</v>
      </c>
      <c r="S19" s="36">
        <f t="shared" si="2"/>
        <v>6.1406000000000001</v>
      </c>
      <c r="T19" s="34">
        <v>0.89327000000000001</v>
      </c>
      <c r="U19" s="34">
        <v>2.1338499999999998</v>
      </c>
      <c r="V19" s="34">
        <v>0.48826000000000003</v>
      </c>
      <c r="W19" s="34">
        <v>2.359</v>
      </c>
      <c r="X19" s="34">
        <v>1.0860000000000001</v>
      </c>
      <c r="Y19" s="34">
        <v>2.2069999999999999</v>
      </c>
      <c r="Z19" s="36">
        <f t="shared" si="3"/>
        <v>2.46753</v>
      </c>
      <c r="AA19" s="36">
        <f t="shared" si="4"/>
        <v>6.6998499999999996</v>
      </c>
    </row>
    <row r="20" spans="1:27" s="14" customFormat="1" ht="15" x14ac:dyDescent="0.25">
      <c r="A20" s="15">
        <f t="shared" si="0"/>
        <v>13</v>
      </c>
      <c r="B20" s="16" t="s">
        <v>26</v>
      </c>
      <c r="C20" s="38" t="s">
        <v>48</v>
      </c>
      <c r="D20" s="34">
        <v>183.38421</v>
      </c>
      <c r="E20" s="34">
        <v>94.553179999999998</v>
      </c>
      <c r="F20" s="34">
        <v>162.99999</v>
      </c>
      <c r="G20" s="34">
        <v>98.087980000000002</v>
      </c>
      <c r="H20" s="34">
        <v>138.00370000000001</v>
      </c>
      <c r="I20" s="34">
        <v>96.056309999999996</v>
      </c>
      <c r="J20" s="35">
        <f t="shared" si="1"/>
        <v>484.38789999999995</v>
      </c>
      <c r="K20" s="35">
        <f t="shared" si="1"/>
        <v>288.69747000000001</v>
      </c>
      <c r="L20" s="34">
        <v>100.4302</v>
      </c>
      <c r="M20" s="34">
        <v>94.463840000000005</v>
      </c>
      <c r="N20" s="34">
        <v>58.588250000000002</v>
      </c>
      <c r="O20" s="34">
        <v>95.493930000000006</v>
      </c>
      <c r="P20" s="34">
        <v>52.225999999999999</v>
      </c>
      <c r="Q20" s="34">
        <v>92.565389999999994</v>
      </c>
      <c r="R20" s="36">
        <f t="shared" si="2"/>
        <v>211.24445</v>
      </c>
      <c r="S20" s="36">
        <f t="shared" si="2"/>
        <v>282.52316000000002</v>
      </c>
      <c r="T20" s="34">
        <v>37.44623</v>
      </c>
      <c r="U20" s="34">
        <v>90.869860000000003</v>
      </c>
      <c r="V20" s="34">
        <v>36.635469999999998</v>
      </c>
      <c r="W20" s="34">
        <v>95.794740000000004</v>
      </c>
      <c r="X20" s="34">
        <v>46.234000000000002</v>
      </c>
      <c r="Y20" s="34">
        <v>96.849000000000004</v>
      </c>
      <c r="Z20" s="36">
        <f t="shared" si="3"/>
        <v>120.31569999999999</v>
      </c>
      <c r="AA20" s="36">
        <f t="shared" si="4"/>
        <v>283.5136</v>
      </c>
    </row>
    <row r="21" spans="1:27" s="14" customFormat="1" ht="15" x14ac:dyDescent="0.25">
      <c r="A21" s="15">
        <f t="shared" si="0"/>
        <v>14</v>
      </c>
      <c r="B21" s="16" t="s">
        <v>27</v>
      </c>
      <c r="C21" s="38" t="s">
        <v>48</v>
      </c>
      <c r="D21" s="34">
        <v>43.987400000000001</v>
      </c>
      <c r="E21" s="34">
        <v>7.0192800000000002</v>
      </c>
      <c r="F21" s="34">
        <v>43.274729999999998</v>
      </c>
      <c r="G21" s="34">
        <v>6.3525600000000004</v>
      </c>
      <c r="H21" s="34">
        <v>33.855539999999998</v>
      </c>
      <c r="I21" s="34">
        <v>6.4054700000000002</v>
      </c>
      <c r="J21" s="35">
        <f t="shared" si="1"/>
        <v>121.11767</v>
      </c>
      <c r="K21" s="35">
        <f t="shared" si="1"/>
        <v>19.77731</v>
      </c>
      <c r="L21" s="34">
        <v>25.230399999999999</v>
      </c>
      <c r="M21" s="34">
        <v>6.2473700000000001</v>
      </c>
      <c r="N21" s="34">
        <v>17.712810000000001</v>
      </c>
      <c r="O21" s="34">
        <v>5.4979100000000001</v>
      </c>
      <c r="P21" s="34">
        <v>15.61736</v>
      </c>
      <c r="Q21" s="34">
        <v>5.6648699999999996</v>
      </c>
      <c r="R21" s="36">
        <f t="shared" si="2"/>
        <v>58.560569999999998</v>
      </c>
      <c r="S21" s="36">
        <f t="shared" si="2"/>
        <v>17.410150000000002</v>
      </c>
      <c r="T21" s="34">
        <v>8.7122100000000007</v>
      </c>
      <c r="U21" s="34">
        <v>6.6817500000000001</v>
      </c>
      <c r="V21" s="34">
        <v>10.9712</v>
      </c>
      <c r="W21" s="34">
        <v>6.6685999999999996</v>
      </c>
      <c r="X21" s="34">
        <v>15.775</v>
      </c>
      <c r="Y21" s="34">
        <v>6.1289999999999996</v>
      </c>
      <c r="Z21" s="36">
        <f t="shared" si="3"/>
        <v>35.458410000000001</v>
      </c>
      <c r="AA21" s="36">
        <f t="shared" si="4"/>
        <v>19.479349999999997</v>
      </c>
    </row>
    <row r="22" spans="1:27" s="14" customFormat="1" ht="15" x14ac:dyDescent="0.25">
      <c r="A22" s="15">
        <f t="shared" si="0"/>
        <v>15</v>
      </c>
      <c r="B22" s="16" t="s">
        <v>28</v>
      </c>
      <c r="C22" s="38" t="s">
        <v>48</v>
      </c>
      <c r="D22" s="34">
        <v>14.58868</v>
      </c>
      <c r="E22" s="34">
        <v>36.096510000000002</v>
      </c>
      <c r="F22" s="34">
        <v>12.525359999999999</v>
      </c>
      <c r="G22" s="34">
        <v>34.979120000000002</v>
      </c>
      <c r="H22" s="34">
        <v>8.8869699999999998</v>
      </c>
      <c r="I22" s="34">
        <v>35.765630000000002</v>
      </c>
      <c r="J22" s="35">
        <f t="shared" si="1"/>
        <v>36.001010000000001</v>
      </c>
      <c r="K22" s="35">
        <f t="shared" si="1"/>
        <v>106.84126000000001</v>
      </c>
      <c r="L22" s="34">
        <v>9.2240599999999997</v>
      </c>
      <c r="M22" s="34">
        <v>34.764859999999999</v>
      </c>
      <c r="N22" s="34">
        <v>6.30023</v>
      </c>
      <c r="O22" s="34">
        <v>36.669119999999999</v>
      </c>
      <c r="P22" s="34">
        <v>5.3419999999999996</v>
      </c>
      <c r="Q22" s="34">
        <v>36.155799999999999</v>
      </c>
      <c r="R22" s="36">
        <f t="shared" si="2"/>
        <v>20.866289999999999</v>
      </c>
      <c r="S22" s="36">
        <f t="shared" si="2"/>
        <v>107.58977999999999</v>
      </c>
      <c r="T22" s="34">
        <v>5.5229400000000002</v>
      </c>
      <c r="U22" s="34">
        <v>35.865920000000003</v>
      </c>
      <c r="V22" s="34">
        <v>6.0974399999999997</v>
      </c>
      <c r="W22" s="34">
        <v>35.218969999999999</v>
      </c>
      <c r="X22" s="34">
        <v>6.476</v>
      </c>
      <c r="Y22" s="34">
        <v>36.426000000000002</v>
      </c>
      <c r="Z22" s="36">
        <f t="shared" si="3"/>
        <v>18.09638</v>
      </c>
      <c r="AA22" s="36">
        <f t="shared" si="4"/>
        <v>107.51089</v>
      </c>
    </row>
    <row r="23" spans="1:27" s="14" customFormat="1" ht="15" x14ac:dyDescent="0.25">
      <c r="A23" s="15">
        <f t="shared" si="0"/>
        <v>16</v>
      </c>
      <c r="B23" s="16" t="s">
        <v>29</v>
      </c>
      <c r="C23" s="38" t="s">
        <v>48</v>
      </c>
      <c r="D23" s="34">
        <v>4.3220000000000001</v>
      </c>
      <c r="E23" s="34">
        <v>3.0444200000000001</v>
      </c>
      <c r="F23" s="34">
        <v>4.0002300000000002</v>
      </c>
      <c r="G23" s="34">
        <v>3.1055199999999998</v>
      </c>
      <c r="H23" s="34">
        <v>3.0806100000000001</v>
      </c>
      <c r="I23" s="34">
        <v>3.23177</v>
      </c>
      <c r="J23" s="35">
        <f t="shared" si="1"/>
        <v>11.402840000000001</v>
      </c>
      <c r="K23" s="35">
        <f t="shared" si="1"/>
        <v>9.38171</v>
      </c>
      <c r="L23" s="34">
        <v>2.8946399999999999</v>
      </c>
      <c r="M23" s="34">
        <v>3.3814899999999999</v>
      </c>
      <c r="N23" s="34">
        <v>2.4329900000000002</v>
      </c>
      <c r="O23" s="34">
        <v>3.1547399999999999</v>
      </c>
      <c r="P23" s="34">
        <v>1.3916500000000001</v>
      </c>
      <c r="Q23" s="34">
        <v>2.5951</v>
      </c>
      <c r="R23" s="36">
        <f t="shared" si="2"/>
        <v>6.7192800000000004</v>
      </c>
      <c r="S23" s="36">
        <f t="shared" si="2"/>
        <v>9.1313300000000002</v>
      </c>
      <c r="T23" s="34">
        <v>1.5567500000000001</v>
      </c>
      <c r="U23" s="34">
        <v>3.0688300000000002</v>
      </c>
      <c r="V23" s="34">
        <v>1.7819499999999999</v>
      </c>
      <c r="W23" s="34">
        <v>2.9555400000000001</v>
      </c>
      <c r="X23" s="34">
        <v>2.1349999999999998</v>
      </c>
      <c r="Y23" s="34">
        <v>3.1280000000000001</v>
      </c>
      <c r="Z23" s="36">
        <f t="shared" si="3"/>
        <v>5.4737</v>
      </c>
      <c r="AA23" s="36">
        <f t="shared" si="4"/>
        <v>9.1523700000000012</v>
      </c>
    </row>
    <row r="24" spans="1:27" s="14" customFormat="1" ht="15" x14ac:dyDescent="0.25">
      <c r="A24" s="15">
        <f t="shared" si="0"/>
        <v>17</v>
      </c>
      <c r="B24" s="16" t="s">
        <v>30</v>
      </c>
      <c r="C24" s="38" t="s">
        <v>48</v>
      </c>
      <c r="D24" s="34">
        <v>14.98306</v>
      </c>
      <c r="E24" s="34">
        <v>5.2530999999999999</v>
      </c>
      <c r="F24" s="34">
        <v>11.148999999999999</v>
      </c>
      <c r="G24" s="34">
        <v>5.0475199999999996</v>
      </c>
      <c r="H24" s="34">
        <v>9.5830000000000002</v>
      </c>
      <c r="I24" s="34">
        <v>4.9797099999999999</v>
      </c>
      <c r="J24" s="35">
        <f t="shared" si="1"/>
        <v>35.715060000000001</v>
      </c>
      <c r="K24" s="35">
        <f t="shared" si="1"/>
        <v>15.280329999999999</v>
      </c>
      <c r="L24" s="34">
        <v>7.3540799999999997</v>
      </c>
      <c r="M24" s="34">
        <v>5.1757200000000001</v>
      </c>
      <c r="N24" s="34">
        <v>4.2085299999999997</v>
      </c>
      <c r="O24" s="34">
        <v>4.9821600000000004</v>
      </c>
      <c r="P24" s="34">
        <v>3.3918699999999999</v>
      </c>
      <c r="Q24" s="34">
        <v>5.0118</v>
      </c>
      <c r="R24" s="36">
        <f t="shared" si="2"/>
        <v>14.95448</v>
      </c>
      <c r="S24" s="36">
        <f t="shared" si="2"/>
        <v>15.16968</v>
      </c>
      <c r="T24" s="34">
        <v>2.0095800000000001</v>
      </c>
      <c r="U24" s="34">
        <v>4.8689999999999998</v>
      </c>
      <c r="V24" s="34">
        <v>1.9900800000000001</v>
      </c>
      <c r="W24" s="34">
        <v>5.1303900000000002</v>
      </c>
      <c r="X24" s="34">
        <v>3.1040000000000001</v>
      </c>
      <c r="Y24" s="34">
        <v>5.032</v>
      </c>
      <c r="Z24" s="36">
        <f t="shared" si="3"/>
        <v>7.1036600000000005</v>
      </c>
      <c r="AA24" s="36">
        <f t="shared" si="4"/>
        <v>15.03139</v>
      </c>
    </row>
    <row r="25" spans="1:27" s="14" customFormat="1" ht="15" x14ac:dyDescent="0.25">
      <c r="A25" s="15">
        <f t="shared" si="0"/>
        <v>18</v>
      </c>
      <c r="B25" s="16" t="s">
        <v>31</v>
      </c>
      <c r="C25" s="38" t="s">
        <v>48</v>
      </c>
      <c r="D25" s="34">
        <v>24.807770000000001</v>
      </c>
      <c r="E25" s="34">
        <v>19.980740000000001</v>
      </c>
      <c r="F25" s="34">
        <v>20.88476</v>
      </c>
      <c r="G25" s="34">
        <v>20.501349999999999</v>
      </c>
      <c r="H25" s="34">
        <v>17.956499999999998</v>
      </c>
      <c r="I25" s="34">
        <v>19.65747</v>
      </c>
      <c r="J25" s="35">
        <f t="shared" si="1"/>
        <v>63.649030000000003</v>
      </c>
      <c r="K25" s="35">
        <f t="shared" si="1"/>
        <v>60.139560000000003</v>
      </c>
      <c r="L25" s="34">
        <v>13.019640000000001</v>
      </c>
      <c r="M25" s="34">
        <v>19.607089999999999</v>
      </c>
      <c r="N25" s="34">
        <v>6.7478800000000003</v>
      </c>
      <c r="O25" s="34">
        <v>19.899909999999998</v>
      </c>
      <c r="P25" s="34">
        <v>5.3831800000000003</v>
      </c>
      <c r="Q25" s="34">
        <v>18.448689999999999</v>
      </c>
      <c r="R25" s="36">
        <f t="shared" si="2"/>
        <v>25.150700000000001</v>
      </c>
      <c r="S25" s="36">
        <f t="shared" si="2"/>
        <v>57.955689999999997</v>
      </c>
      <c r="T25" s="34">
        <v>3.7123699999999999</v>
      </c>
      <c r="U25" s="34">
        <v>19.064969999999999</v>
      </c>
      <c r="V25" s="34">
        <v>3.3580800000000002</v>
      </c>
      <c r="W25" s="34">
        <v>18.464479999999998</v>
      </c>
      <c r="X25" s="34">
        <v>5.3540000000000001</v>
      </c>
      <c r="Y25" s="34">
        <v>19.338000000000001</v>
      </c>
      <c r="Z25" s="36">
        <f t="shared" si="3"/>
        <v>12.42445</v>
      </c>
      <c r="AA25" s="36">
        <f t="shared" si="4"/>
        <v>56.867449999999998</v>
      </c>
    </row>
    <row r="26" spans="1:27" s="14" customFormat="1" ht="15" x14ac:dyDescent="0.25">
      <c r="A26" s="15">
        <f t="shared" si="0"/>
        <v>19</v>
      </c>
      <c r="B26" s="16" t="s">
        <v>32</v>
      </c>
      <c r="C26" s="38" t="s">
        <v>48</v>
      </c>
      <c r="D26" s="34">
        <v>7.8860000000000001</v>
      </c>
      <c r="E26" s="34">
        <v>0.43955</v>
      </c>
      <c r="F26" s="34">
        <v>6.1749999999999998</v>
      </c>
      <c r="G26" s="34">
        <v>0.43955</v>
      </c>
      <c r="H26" s="34">
        <v>5.3394000000000004</v>
      </c>
      <c r="I26" s="34">
        <v>0.43955</v>
      </c>
      <c r="J26" s="35">
        <f t="shared" si="1"/>
        <v>19.400400000000001</v>
      </c>
      <c r="K26" s="35">
        <f t="shared" si="1"/>
        <v>1.3186499999999999</v>
      </c>
      <c r="L26" s="34">
        <v>4.1295999999999999</v>
      </c>
      <c r="M26" s="34">
        <v>0.43955</v>
      </c>
      <c r="N26" s="34">
        <v>2.1804000000000001</v>
      </c>
      <c r="O26" s="34">
        <v>0.43955</v>
      </c>
      <c r="P26" s="34">
        <v>1.5340100000000001</v>
      </c>
      <c r="Q26" s="34">
        <v>0.43955</v>
      </c>
      <c r="R26" s="36">
        <f t="shared" si="2"/>
        <v>7.8440100000000008</v>
      </c>
      <c r="S26" s="36">
        <f t="shared" si="2"/>
        <v>1.3186499999999999</v>
      </c>
      <c r="T26" s="34">
        <v>1.44095</v>
      </c>
      <c r="U26" s="34">
        <v>0.42299999999999999</v>
      </c>
      <c r="V26" s="34">
        <v>0.92852999999999997</v>
      </c>
      <c r="W26" s="34">
        <v>0.49654999999999999</v>
      </c>
      <c r="X26" s="34">
        <v>1.738</v>
      </c>
      <c r="Y26" s="34">
        <v>0.51600000000000001</v>
      </c>
      <c r="Z26" s="36">
        <f t="shared" si="3"/>
        <v>4.1074799999999998</v>
      </c>
      <c r="AA26" s="36">
        <f t="shared" si="4"/>
        <v>1.4355500000000001</v>
      </c>
    </row>
    <row r="27" spans="1:27" s="14" customFormat="1" ht="15" x14ac:dyDescent="0.25">
      <c r="A27" s="15">
        <f t="shared" si="0"/>
        <v>20</v>
      </c>
      <c r="B27" s="16" t="s">
        <v>33</v>
      </c>
      <c r="C27" s="38" t="s">
        <v>48</v>
      </c>
      <c r="D27" s="34">
        <v>7.3739999999999997</v>
      </c>
      <c r="E27" s="34">
        <v>0.13300000000000001</v>
      </c>
      <c r="F27" s="34">
        <v>6.1040000000000001</v>
      </c>
      <c r="G27" s="34">
        <v>0.21526000000000001</v>
      </c>
      <c r="H27" s="34">
        <v>5.7060000000000004</v>
      </c>
      <c r="I27" s="34">
        <v>0.14710000000000001</v>
      </c>
      <c r="J27" s="35">
        <f t="shared" si="1"/>
        <v>19.184000000000001</v>
      </c>
      <c r="K27" s="35">
        <f t="shared" si="1"/>
        <v>0.49536000000000002</v>
      </c>
      <c r="L27" s="34">
        <v>4.1740599999999999</v>
      </c>
      <c r="M27" s="34">
        <v>9.5000000000000001E-2</v>
      </c>
      <c r="N27" s="34">
        <v>2.7970799999999998</v>
      </c>
      <c r="O27" s="34">
        <v>0.16977</v>
      </c>
      <c r="P27" s="34">
        <v>2.3074400000000002</v>
      </c>
      <c r="Q27" s="34">
        <v>7.5999999999999998E-2</v>
      </c>
      <c r="R27" s="36">
        <f t="shared" si="2"/>
        <v>9.2785799999999998</v>
      </c>
      <c r="S27" s="36">
        <f t="shared" si="2"/>
        <v>0.34077000000000002</v>
      </c>
      <c r="T27" s="34">
        <v>1.6438299999999999</v>
      </c>
      <c r="U27" s="34">
        <v>0.152</v>
      </c>
      <c r="V27" s="34">
        <v>1.72543</v>
      </c>
      <c r="W27" s="34">
        <v>0.27642</v>
      </c>
      <c r="X27" s="34">
        <v>2.9529999999999998</v>
      </c>
      <c r="Y27" s="34">
        <v>0.13300000000000001</v>
      </c>
      <c r="Z27" s="36">
        <f t="shared" si="3"/>
        <v>6.32226</v>
      </c>
      <c r="AA27" s="36">
        <f t="shared" si="4"/>
        <v>0.56142000000000003</v>
      </c>
    </row>
    <row r="28" spans="1:27" s="14" customFormat="1" ht="15" x14ac:dyDescent="0.25">
      <c r="A28" s="15">
        <f t="shared" si="0"/>
        <v>21</v>
      </c>
      <c r="B28" s="16" t="s">
        <v>34</v>
      </c>
      <c r="C28" s="38" t="s">
        <v>48</v>
      </c>
      <c r="D28" s="34">
        <v>117.06462999999999</v>
      </c>
      <c r="E28" s="34">
        <v>18.695170000000001</v>
      </c>
      <c r="F28" s="34">
        <v>105.22248999999999</v>
      </c>
      <c r="G28" s="34">
        <v>20.227209999999999</v>
      </c>
      <c r="H28" s="34">
        <v>88.604470000000006</v>
      </c>
      <c r="I28" s="34">
        <v>20.603120000000001</v>
      </c>
      <c r="J28" s="35">
        <f t="shared" si="1"/>
        <v>310.89159000000001</v>
      </c>
      <c r="K28" s="35">
        <f t="shared" si="1"/>
        <v>59.525500000000008</v>
      </c>
      <c r="L28" s="34">
        <v>63.716470000000001</v>
      </c>
      <c r="M28" s="34">
        <v>20.561450000000001</v>
      </c>
      <c r="N28" s="34">
        <v>29.93956</v>
      </c>
      <c r="O28" s="34">
        <v>20.504740000000002</v>
      </c>
      <c r="P28" s="34">
        <v>13.78041</v>
      </c>
      <c r="Q28" s="34">
        <v>20.954719999999998</v>
      </c>
      <c r="R28" s="36">
        <f t="shared" si="2"/>
        <v>107.43644</v>
      </c>
      <c r="S28" s="36">
        <f t="shared" si="2"/>
        <v>62.020910000000001</v>
      </c>
      <c r="T28" s="34">
        <v>20.33689</v>
      </c>
      <c r="U28" s="34">
        <v>15.93403</v>
      </c>
      <c r="V28" s="34">
        <v>16.993819999999999</v>
      </c>
      <c r="W28" s="34">
        <v>18.368839999999999</v>
      </c>
      <c r="X28" s="34">
        <v>15.61</v>
      </c>
      <c r="Y28" s="34">
        <v>21.908000000000001</v>
      </c>
      <c r="Z28" s="36">
        <f t="shared" si="3"/>
        <v>52.940709999999996</v>
      </c>
      <c r="AA28" s="36">
        <f t="shared" si="4"/>
        <v>56.21087</v>
      </c>
    </row>
    <row r="29" spans="1:27" s="14" customFormat="1" ht="15" x14ac:dyDescent="0.25">
      <c r="A29" s="15">
        <f t="shared" si="0"/>
        <v>22</v>
      </c>
      <c r="B29" s="16" t="s">
        <v>35</v>
      </c>
      <c r="C29" s="38" t="s">
        <v>48</v>
      </c>
      <c r="D29" s="34">
        <v>54.373690000000003</v>
      </c>
      <c r="E29" s="34">
        <v>14.303129999999999</v>
      </c>
      <c r="F29" s="34">
        <v>53.216349999999998</v>
      </c>
      <c r="G29" s="34">
        <v>14.1755</v>
      </c>
      <c r="H29" s="34">
        <v>45.260550000000002</v>
      </c>
      <c r="I29" s="34">
        <v>14.402139999999999</v>
      </c>
      <c r="J29" s="35">
        <f t="shared" si="1"/>
        <v>152.85059000000001</v>
      </c>
      <c r="K29" s="35">
        <f t="shared" si="1"/>
        <v>42.880769999999998</v>
      </c>
      <c r="L29" s="34">
        <v>37.520000000000003</v>
      </c>
      <c r="M29" s="34">
        <v>14.91825</v>
      </c>
      <c r="N29" s="34">
        <v>21.811859999999999</v>
      </c>
      <c r="O29" s="34">
        <v>14.754</v>
      </c>
      <c r="P29" s="34">
        <v>14.21271</v>
      </c>
      <c r="Q29" s="34">
        <v>14.983980000000001</v>
      </c>
      <c r="R29" s="36">
        <f t="shared" si="2"/>
        <v>73.544570000000007</v>
      </c>
      <c r="S29" s="36">
        <f t="shared" si="2"/>
        <v>44.656230000000001</v>
      </c>
      <c r="T29" s="34">
        <v>10.851139999999999</v>
      </c>
      <c r="U29" s="34">
        <v>15.2987</v>
      </c>
      <c r="V29" s="34">
        <v>8.1099300000000003</v>
      </c>
      <c r="W29" s="34">
        <v>15.072229999999999</v>
      </c>
      <c r="X29" s="34">
        <v>12.782999999999999</v>
      </c>
      <c r="Y29" s="34">
        <v>11.236000000000001</v>
      </c>
      <c r="Z29" s="36">
        <f t="shared" si="3"/>
        <v>31.744070000000001</v>
      </c>
      <c r="AA29" s="36">
        <f t="shared" si="4"/>
        <v>41.606930000000006</v>
      </c>
    </row>
    <row r="30" spans="1:27" s="14" customFormat="1" ht="15" x14ac:dyDescent="0.25">
      <c r="A30" s="15">
        <f t="shared" si="0"/>
        <v>23</v>
      </c>
      <c r="B30" s="16" t="s">
        <v>36</v>
      </c>
      <c r="C30" s="38" t="s">
        <v>48</v>
      </c>
      <c r="D30" s="34">
        <v>20.297799999999999</v>
      </c>
      <c r="E30" s="34">
        <v>59.894640000000003</v>
      </c>
      <c r="F30" s="34">
        <v>15.748849999999999</v>
      </c>
      <c r="G30" s="34">
        <v>61.222659999999998</v>
      </c>
      <c r="H30" s="34">
        <v>15.375579999999999</v>
      </c>
      <c r="I30" s="34">
        <v>56.065719999999999</v>
      </c>
      <c r="J30" s="35">
        <f t="shared" si="1"/>
        <v>51.422229999999999</v>
      </c>
      <c r="K30" s="35">
        <f t="shared" si="1"/>
        <v>177.18302</v>
      </c>
      <c r="L30" s="34">
        <v>11.451969999999999</v>
      </c>
      <c r="M30" s="34">
        <v>56.408279999999998</v>
      </c>
      <c r="N30" s="34">
        <v>8.8771599999999999</v>
      </c>
      <c r="O30" s="34">
        <v>59.071730000000002</v>
      </c>
      <c r="P30" s="34">
        <v>9.0088500000000007</v>
      </c>
      <c r="Q30" s="34">
        <v>59.754620000000003</v>
      </c>
      <c r="R30" s="36">
        <f t="shared" si="2"/>
        <v>29.337980000000002</v>
      </c>
      <c r="S30" s="36">
        <f t="shared" si="2"/>
        <v>175.23462999999998</v>
      </c>
      <c r="T30" s="34">
        <v>8.22804</v>
      </c>
      <c r="U30" s="34">
        <v>58.023879999999998</v>
      </c>
      <c r="V30" s="34">
        <v>8.8834900000000001</v>
      </c>
      <c r="W30" s="34">
        <v>59.874969999999998</v>
      </c>
      <c r="X30" s="34">
        <v>10.557</v>
      </c>
      <c r="Y30" s="34">
        <v>59.527000000000001</v>
      </c>
      <c r="Z30" s="36">
        <f t="shared" si="3"/>
        <v>27.668530000000004</v>
      </c>
      <c r="AA30" s="36">
        <f t="shared" si="4"/>
        <v>177.42585</v>
      </c>
    </row>
    <row r="31" spans="1:27" s="14" customFormat="1" ht="15" x14ac:dyDescent="0.25">
      <c r="A31" s="15">
        <f t="shared" si="0"/>
        <v>24</v>
      </c>
      <c r="B31" s="16" t="s">
        <v>37</v>
      </c>
      <c r="C31" s="38" t="s">
        <v>48</v>
      </c>
      <c r="D31" s="34">
        <v>6.782</v>
      </c>
      <c r="E31" s="34">
        <v>3.7429999999999999</v>
      </c>
      <c r="F31" s="34">
        <v>5.99</v>
      </c>
      <c r="G31" s="34">
        <v>3.7429999999999999</v>
      </c>
      <c r="H31" s="34">
        <v>5.0890000000000004</v>
      </c>
      <c r="I31" s="34">
        <v>3.7429999999999999</v>
      </c>
      <c r="J31" s="35">
        <f t="shared" si="1"/>
        <v>17.861000000000001</v>
      </c>
      <c r="K31" s="35">
        <f t="shared" si="1"/>
        <v>11.228999999999999</v>
      </c>
      <c r="L31" s="34">
        <v>4.194</v>
      </c>
      <c r="M31" s="34">
        <v>3.7429999999999999</v>
      </c>
      <c r="N31" s="34">
        <v>2.1289099999999999</v>
      </c>
      <c r="O31" s="34">
        <v>3.7429999999999999</v>
      </c>
      <c r="P31" s="34">
        <v>1.8889100000000001</v>
      </c>
      <c r="Q31" s="34">
        <v>2.8690000000000002</v>
      </c>
      <c r="R31" s="36">
        <f t="shared" si="2"/>
        <v>8.2118199999999995</v>
      </c>
      <c r="S31" s="36">
        <f t="shared" si="2"/>
        <v>10.355</v>
      </c>
      <c r="T31" s="34">
        <v>1.1769099999999999</v>
      </c>
      <c r="U31" s="34">
        <v>3.71577</v>
      </c>
      <c r="V31" s="34">
        <v>0.63251000000000002</v>
      </c>
      <c r="W31" s="34">
        <v>3.7429999999999999</v>
      </c>
      <c r="X31" s="34">
        <v>1.8979999999999999</v>
      </c>
      <c r="Y31" s="34">
        <v>3.6859999999999999</v>
      </c>
      <c r="Z31" s="36">
        <f t="shared" si="3"/>
        <v>3.7074199999999999</v>
      </c>
      <c r="AA31" s="36">
        <f t="shared" si="4"/>
        <v>11.144769999999999</v>
      </c>
    </row>
    <row r="32" spans="1:27" s="14" customFormat="1" ht="15" x14ac:dyDescent="0.25">
      <c r="A32" s="15">
        <f t="shared" si="0"/>
        <v>25</v>
      </c>
      <c r="B32" s="16" t="s">
        <v>38</v>
      </c>
      <c r="C32" s="38" t="s">
        <v>48</v>
      </c>
      <c r="D32" s="34">
        <v>9.3870000000000005</v>
      </c>
      <c r="E32" s="34">
        <v>0.17599999999999999</v>
      </c>
      <c r="F32" s="34">
        <v>8.3729999999999993</v>
      </c>
      <c r="G32" s="34">
        <v>4.2999999999999997E-2</v>
      </c>
      <c r="H32" s="34">
        <v>6.5750000000000002</v>
      </c>
      <c r="I32" s="34">
        <v>4.2999999999999997E-2</v>
      </c>
      <c r="J32" s="35">
        <f t="shared" si="1"/>
        <v>24.334999999999997</v>
      </c>
      <c r="K32" s="35">
        <f t="shared" si="1"/>
        <v>0.26199999999999996</v>
      </c>
      <c r="L32" s="34">
        <v>5.5117399999999996</v>
      </c>
      <c r="M32" s="34">
        <v>4.2999999999999997E-2</v>
      </c>
      <c r="N32" s="34">
        <v>3.3534700000000002</v>
      </c>
      <c r="O32" s="34">
        <v>4.2999999999999997E-2</v>
      </c>
      <c r="P32" s="34">
        <v>1.8399099999999999</v>
      </c>
      <c r="Q32" s="34">
        <v>5.5E-2</v>
      </c>
      <c r="R32" s="36">
        <f t="shared" si="2"/>
        <v>10.705119999999999</v>
      </c>
      <c r="S32" s="36">
        <f t="shared" si="2"/>
        <v>0.14099999999999999</v>
      </c>
      <c r="T32" s="34">
        <v>0.89283999999999997</v>
      </c>
      <c r="U32" s="34">
        <v>3.1E-2</v>
      </c>
      <c r="V32" s="34">
        <v>1.2169099999999999</v>
      </c>
      <c r="W32" s="34">
        <v>0.17599999999999999</v>
      </c>
      <c r="X32" s="34">
        <v>1.7450000000000001</v>
      </c>
      <c r="Y32" s="34">
        <v>-1.4E-2</v>
      </c>
      <c r="Z32" s="36">
        <f t="shared" si="3"/>
        <v>3.8547500000000001</v>
      </c>
      <c r="AA32" s="36">
        <f t="shared" si="4"/>
        <v>0.19299999999999998</v>
      </c>
    </row>
    <row r="33" spans="1:27" s="14" customFormat="1" ht="15" x14ac:dyDescent="0.25">
      <c r="A33" s="15">
        <f t="shared" si="0"/>
        <v>26</v>
      </c>
      <c r="B33" s="16" t="s">
        <v>39</v>
      </c>
      <c r="C33" s="38" t="s">
        <v>48</v>
      </c>
      <c r="D33" s="34">
        <v>106.077</v>
      </c>
      <c r="E33" s="34">
        <v>47.224449999999997</v>
      </c>
      <c r="F33" s="34">
        <v>95.389330000000001</v>
      </c>
      <c r="G33" s="34">
        <v>46.13</v>
      </c>
      <c r="H33" s="34">
        <v>81.736009999999993</v>
      </c>
      <c r="I33" s="34">
        <v>46.474559999999997</v>
      </c>
      <c r="J33" s="35">
        <f t="shared" si="1"/>
        <v>283.20233999999999</v>
      </c>
      <c r="K33" s="35">
        <f t="shared" si="1"/>
        <v>139.82900999999998</v>
      </c>
      <c r="L33" s="34">
        <v>63.055520000000001</v>
      </c>
      <c r="M33" s="34">
        <v>47.29439</v>
      </c>
      <c r="N33" s="34">
        <v>32.640929999999997</v>
      </c>
      <c r="O33" s="34">
        <v>46.2012</v>
      </c>
      <c r="P33" s="34">
        <v>24.653549999999999</v>
      </c>
      <c r="Q33" s="34">
        <v>43.526989999999998</v>
      </c>
      <c r="R33" s="36">
        <f t="shared" si="2"/>
        <v>120.35</v>
      </c>
      <c r="S33" s="36">
        <f t="shared" si="2"/>
        <v>137.02258</v>
      </c>
      <c r="T33" s="34">
        <v>15.95476</v>
      </c>
      <c r="U33" s="34">
        <v>46.668170000000003</v>
      </c>
      <c r="V33" s="34">
        <v>15.31622</v>
      </c>
      <c r="W33" s="34">
        <v>47.288539999999998</v>
      </c>
      <c r="X33" s="34">
        <v>26.498000000000001</v>
      </c>
      <c r="Y33" s="34">
        <v>44.756999999999998</v>
      </c>
      <c r="Z33" s="36">
        <f t="shared" si="3"/>
        <v>57.768979999999999</v>
      </c>
      <c r="AA33" s="36">
        <f t="shared" si="4"/>
        <v>138.71370999999999</v>
      </c>
    </row>
    <row r="34" spans="1:27" s="14" customFormat="1" ht="15" x14ac:dyDescent="0.25">
      <c r="A34" s="15">
        <f t="shared" si="0"/>
        <v>27</v>
      </c>
      <c r="B34" s="16" t="s">
        <v>40</v>
      </c>
      <c r="C34" s="38" t="s">
        <v>48</v>
      </c>
      <c r="D34" s="34">
        <v>19.490210000000001</v>
      </c>
      <c r="E34" s="34">
        <v>1.129</v>
      </c>
      <c r="F34" s="34">
        <v>19.982849999999999</v>
      </c>
      <c r="G34" s="34">
        <v>1.129</v>
      </c>
      <c r="H34" s="34">
        <v>15.534409999999999</v>
      </c>
      <c r="I34" s="34">
        <v>0.96352000000000004</v>
      </c>
      <c r="J34" s="35">
        <f t="shared" si="1"/>
        <v>55.007470000000005</v>
      </c>
      <c r="K34" s="35">
        <f t="shared" si="1"/>
        <v>3.2215199999999999</v>
      </c>
      <c r="L34" s="34">
        <v>11.163259999999999</v>
      </c>
      <c r="M34" s="34">
        <v>1.091</v>
      </c>
      <c r="N34" s="34">
        <v>6.09626</v>
      </c>
      <c r="O34" s="34">
        <v>0.47920000000000001</v>
      </c>
      <c r="P34" s="34">
        <v>4.6492000000000004</v>
      </c>
      <c r="Q34" s="34">
        <v>1.22695</v>
      </c>
      <c r="R34" s="36">
        <f t="shared" si="2"/>
        <v>21.908719999999999</v>
      </c>
      <c r="S34" s="36">
        <f t="shared" si="2"/>
        <v>2.7971500000000002</v>
      </c>
      <c r="T34" s="34">
        <v>1.69</v>
      </c>
      <c r="U34" s="34">
        <v>1.9325600000000001</v>
      </c>
      <c r="V34" s="34">
        <v>2.6171000000000002</v>
      </c>
      <c r="W34" s="34">
        <v>2.1274000000000002</v>
      </c>
      <c r="X34" s="34">
        <v>3.653</v>
      </c>
      <c r="Y34" s="34">
        <v>1.1779999999999999</v>
      </c>
      <c r="Z34" s="36">
        <f t="shared" si="3"/>
        <v>7.9601000000000006</v>
      </c>
      <c r="AA34" s="36">
        <f t="shared" si="4"/>
        <v>5.2379600000000002</v>
      </c>
    </row>
    <row r="35" spans="1:27" s="14" customFormat="1" ht="15" x14ac:dyDescent="0.25">
      <c r="A35" s="15">
        <f t="shared" si="0"/>
        <v>28</v>
      </c>
      <c r="B35" s="16" t="s">
        <v>41</v>
      </c>
      <c r="C35" s="38" t="s">
        <v>48</v>
      </c>
      <c r="D35" s="34">
        <v>2.77</v>
      </c>
      <c r="E35" s="34">
        <v>2.57978</v>
      </c>
      <c r="F35" s="34">
        <v>2.35419</v>
      </c>
      <c r="G35" s="34">
        <v>2.7409699999999999</v>
      </c>
      <c r="H35" s="34">
        <v>2.3070300000000001</v>
      </c>
      <c r="I35" s="34">
        <v>2.6177700000000002</v>
      </c>
      <c r="J35" s="35">
        <f t="shared" si="1"/>
        <v>7.4312200000000006</v>
      </c>
      <c r="K35" s="35">
        <f t="shared" si="1"/>
        <v>7.9385200000000005</v>
      </c>
      <c r="L35" s="34">
        <v>2.0392299999999999</v>
      </c>
      <c r="M35" s="34">
        <v>2.61239</v>
      </c>
      <c r="N35" s="34">
        <v>1.5996300000000001</v>
      </c>
      <c r="O35" s="34">
        <v>2.6120000000000001</v>
      </c>
      <c r="P35" s="34">
        <v>1.5784100000000001</v>
      </c>
      <c r="Q35" s="34">
        <v>2.6120000000000001</v>
      </c>
      <c r="R35" s="36">
        <f t="shared" si="2"/>
        <v>5.2172700000000001</v>
      </c>
      <c r="S35" s="36">
        <f t="shared" si="2"/>
        <v>7.8363899999999997</v>
      </c>
      <c r="T35" s="34">
        <v>1.33274</v>
      </c>
      <c r="U35" s="34">
        <v>2.4668999999999999</v>
      </c>
      <c r="V35" s="34">
        <v>1.6680900000000001</v>
      </c>
      <c r="W35" s="34">
        <v>2.57755</v>
      </c>
      <c r="X35" s="34">
        <v>1.633</v>
      </c>
      <c r="Y35" s="34">
        <v>2.5880000000000001</v>
      </c>
      <c r="Z35" s="36">
        <f t="shared" si="3"/>
        <v>4.6338299999999997</v>
      </c>
      <c r="AA35" s="36">
        <f t="shared" si="4"/>
        <v>7.6324499999999995</v>
      </c>
    </row>
    <row r="36" spans="1:27" s="14" customFormat="1" ht="15" x14ac:dyDescent="0.25">
      <c r="A36" s="15">
        <f t="shared" si="0"/>
        <v>29</v>
      </c>
      <c r="B36" s="16" t="s">
        <v>42</v>
      </c>
      <c r="C36" s="38" t="s">
        <v>48</v>
      </c>
      <c r="D36" s="34">
        <v>293.36615999999998</v>
      </c>
      <c r="E36" s="34">
        <v>5.6735100000000003</v>
      </c>
      <c r="F36" s="34">
        <v>247.18966</v>
      </c>
      <c r="G36" s="34">
        <v>7.2983399999999996</v>
      </c>
      <c r="H36" s="34">
        <v>212.45750000000001</v>
      </c>
      <c r="I36" s="34">
        <v>8.2336500000000008</v>
      </c>
      <c r="J36" s="35">
        <f t="shared" si="1"/>
        <v>753.01332000000002</v>
      </c>
      <c r="K36" s="35">
        <f t="shared" si="1"/>
        <v>21.205500000000001</v>
      </c>
      <c r="L36" s="34">
        <v>172.20804000000001</v>
      </c>
      <c r="M36" s="34">
        <v>7.6416599999999999</v>
      </c>
      <c r="N36" s="34">
        <v>97.379850000000005</v>
      </c>
      <c r="O36" s="34">
        <v>8.2620000000000005</v>
      </c>
      <c r="P36" s="34">
        <v>60.805819999999997</v>
      </c>
      <c r="Q36" s="34">
        <v>8.4919899999999995</v>
      </c>
      <c r="R36" s="36">
        <f t="shared" si="2"/>
        <v>330.39371</v>
      </c>
      <c r="S36" s="36">
        <f t="shared" si="2"/>
        <v>24.39565</v>
      </c>
      <c r="T36" s="34">
        <v>36.680909999999997</v>
      </c>
      <c r="U36" s="34">
        <v>8.5286799999999996</v>
      </c>
      <c r="V36" s="34">
        <v>27.024570000000001</v>
      </c>
      <c r="W36" s="34">
        <v>7.8614499999999996</v>
      </c>
      <c r="X36" s="34">
        <v>61.392000000000003</v>
      </c>
      <c r="Y36" s="34">
        <v>8.0860000000000003</v>
      </c>
      <c r="Z36" s="36">
        <f t="shared" si="3"/>
        <v>125.09747999999999</v>
      </c>
      <c r="AA36" s="36">
        <f t="shared" si="4"/>
        <v>24.476129999999998</v>
      </c>
    </row>
    <row r="37" spans="1:27" s="14" customFormat="1" ht="15" x14ac:dyDescent="0.25">
      <c r="A37" s="15">
        <f t="shared" si="0"/>
        <v>30</v>
      </c>
      <c r="B37" s="16" t="s">
        <v>43</v>
      </c>
      <c r="C37" s="38" t="s">
        <v>48</v>
      </c>
      <c r="D37" s="34">
        <v>37.045540000000003</v>
      </c>
      <c r="E37" s="34">
        <v>5.7607999999999997</v>
      </c>
      <c r="F37" s="34">
        <v>33.730629999999998</v>
      </c>
      <c r="G37" s="34">
        <v>5.7636599999999998</v>
      </c>
      <c r="H37" s="34">
        <v>27.751740000000002</v>
      </c>
      <c r="I37" s="34">
        <v>5.3646900000000004</v>
      </c>
      <c r="J37" s="35">
        <f t="shared" si="1"/>
        <v>98.527910000000006</v>
      </c>
      <c r="K37" s="35">
        <f t="shared" si="1"/>
        <v>16.889150000000001</v>
      </c>
      <c r="L37" s="34">
        <v>22.891860000000001</v>
      </c>
      <c r="M37" s="34">
        <v>5.5474899999999998</v>
      </c>
      <c r="N37" s="34">
        <v>12.9575</v>
      </c>
      <c r="O37" s="34">
        <v>5.6030800000000003</v>
      </c>
      <c r="P37" s="34">
        <v>8.8068000000000008</v>
      </c>
      <c r="Q37" s="34">
        <v>5.5265199999999997</v>
      </c>
      <c r="R37" s="36">
        <f t="shared" si="2"/>
        <v>44.656160000000007</v>
      </c>
      <c r="S37" s="36">
        <f t="shared" si="2"/>
        <v>16.67709</v>
      </c>
      <c r="T37" s="34">
        <v>5.6166700000000001</v>
      </c>
      <c r="U37" s="34">
        <v>5.8959999999999999</v>
      </c>
      <c r="V37" s="34">
        <v>5.8701600000000003</v>
      </c>
      <c r="W37" s="34">
        <v>5.7803500000000003</v>
      </c>
      <c r="X37" s="34">
        <v>9.0950000000000006</v>
      </c>
      <c r="Y37" s="34">
        <v>6.6040000000000001</v>
      </c>
      <c r="Z37" s="36">
        <f t="shared" si="3"/>
        <v>20.581830000000004</v>
      </c>
      <c r="AA37" s="36">
        <f t="shared" si="4"/>
        <v>18.280349999999999</v>
      </c>
    </row>
    <row r="38" spans="1:27" s="14" customFormat="1" ht="15" x14ac:dyDescent="0.25">
      <c r="A38" s="45" t="s">
        <v>44</v>
      </c>
      <c r="B38" s="45"/>
      <c r="C38" s="38" t="s">
        <v>48</v>
      </c>
      <c r="D38" s="22">
        <f t="shared" ref="D38:S38" si="5">SUM(D8:D37)</f>
        <v>2604.1815799999995</v>
      </c>
      <c r="E38" s="22">
        <f t="shared" si="5"/>
        <v>5705.9986900000013</v>
      </c>
      <c r="F38" s="22">
        <f t="shared" si="5"/>
        <v>2342.1153799999997</v>
      </c>
      <c r="G38" s="22">
        <f t="shared" si="5"/>
        <v>5760.7668700000013</v>
      </c>
      <c r="H38" s="22">
        <f t="shared" si="5"/>
        <v>1954.83188</v>
      </c>
      <c r="I38" s="22">
        <f t="shared" si="5"/>
        <v>5721.9316399999998</v>
      </c>
      <c r="J38" s="19">
        <f t="shared" si="5"/>
        <v>6901.1288399999994</v>
      </c>
      <c r="K38" s="19">
        <f t="shared" si="5"/>
        <v>17188.697200000006</v>
      </c>
      <c r="L38" s="22">
        <f t="shared" si="5"/>
        <v>1555.96406</v>
      </c>
      <c r="M38" s="22">
        <f t="shared" si="5"/>
        <v>5708.7969300000022</v>
      </c>
      <c r="N38" s="22">
        <f t="shared" si="5"/>
        <v>981.20741000000032</v>
      </c>
      <c r="O38" s="22">
        <f t="shared" si="5"/>
        <v>5717.4825299999984</v>
      </c>
      <c r="P38" s="22">
        <f t="shared" si="5"/>
        <v>805.53461000000016</v>
      </c>
      <c r="Q38" s="22">
        <f t="shared" si="5"/>
        <v>5658.8339099999994</v>
      </c>
      <c r="R38" s="19">
        <f t="shared" si="5"/>
        <v>3342.706079999999</v>
      </c>
      <c r="S38" s="19">
        <f t="shared" si="5"/>
        <v>17085.113369999995</v>
      </c>
      <c r="T38" s="22">
        <f t="shared" ref="T38:AA38" si="6">SUM(T8:T37)</f>
        <v>671.12177999999994</v>
      </c>
      <c r="U38" s="22">
        <f t="shared" si="6"/>
        <v>5669.7780899999998</v>
      </c>
      <c r="V38" s="22">
        <f t="shared" si="6"/>
        <v>656.36805000000027</v>
      </c>
      <c r="W38" s="22">
        <f t="shared" si="6"/>
        <v>5656.5409100000006</v>
      </c>
      <c r="X38" s="22">
        <f t="shared" si="6"/>
        <v>834.59700000000032</v>
      </c>
      <c r="Y38" s="22">
        <f t="shared" si="6"/>
        <v>5692.0959999999995</v>
      </c>
      <c r="Z38" s="19">
        <f t="shared" si="6"/>
        <v>2162.0868299999997</v>
      </c>
      <c r="AA38" s="19">
        <f t="shared" si="6"/>
        <v>17018.415000000001</v>
      </c>
    </row>
  </sheetData>
  <mergeCells count="19">
    <mergeCell ref="A1:C1"/>
    <mergeCell ref="A3:S3"/>
    <mergeCell ref="A5:A7"/>
    <mergeCell ref="B5:B7"/>
    <mergeCell ref="C5:C7"/>
    <mergeCell ref="A38:B38"/>
    <mergeCell ref="N6:O6"/>
    <mergeCell ref="P6:Q6"/>
    <mergeCell ref="R6:S6"/>
    <mergeCell ref="D6:E6"/>
    <mergeCell ref="F6:G6"/>
    <mergeCell ref="H6:I6"/>
    <mergeCell ref="J6:K6"/>
    <mergeCell ref="L6:M6"/>
    <mergeCell ref="T6:U6"/>
    <mergeCell ref="V6:W6"/>
    <mergeCell ref="X6:Y6"/>
    <mergeCell ref="Z6:AA6"/>
    <mergeCell ref="D5:A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5" x14ac:dyDescent="0.25"/>
  <cols>
    <col min="1" max="1" width="7.140625" style="3" bestFit="1" customWidth="1"/>
    <col min="2" max="2" width="28.7109375" style="3" bestFit="1" customWidth="1"/>
    <col min="3" max="3" width="8.5703125" style="3" bestFit="1" customWidth="1"/>
    <col min="4" max="9" width="16" style="3" customWidth="1"/>
    <col min="10" max="11" width="16" style="9" customWidth="1"/>
    <col min="12" max="17" width="16" style="3" customWidth="1"/>
    <col min="18" max="19" width="16" style="9" customWidth="1"/>
    <col min="20" max="25" width="16" style="3" customWidth="1"/>
    <col min="26" max="27" width="16" style="9" customWidth="1"/>
    <col min="28" max="16384" width="9.140625" style="3"/>
  </cols>
  <sheetData>
    <row r="1" spans="1:27" x14ac:dyDescent="0.25">
      <c r="A1" s="57"/>
      <c r="B1" s="57"/>
      <c r="C1" s="57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2"/>
      <c r="S1" s="2"/>
      <c r="T1" s="41"/>
      <c r="U1" s="41"/>
      <c r="V1" s="41"/>
      <c r="W1" s="41"/>
      <c r="X1" s="41"/>
      <c r="Y1" s="41"/>
      <c r="Z1" s="2"/>
      <c r="AA1" s="2"/>
    </row>
    <row r="2" spans="1:27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  <c r="R2" s="4"/>
      <c r="S2" s="4"/>
      <c r="T2" s="41"/>
      <c r="U2" s="41"/>
      <c r="V2" s="41"/>
      <c r="W2" s="41"/>
      <c r="X2" s="41"/>
      <c r="Y2" s="41"/>
      <c r="Z2" s="4"/>
      <c r="AA2" s="4"/>
    </row>
    <row r="3" spans="1:27" x14ac:dyDescent="0.25">
      <c r="A3" s="58" t="s">
        <v>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41"/>
      <c r="U3" s="41"/>
      <c r="V3" s="41"/>
      <c r="W3" s="41"/>
      <c r="X3" s="41"/>
      <c r="Y3" s="41"/>
      <c r="Z3" s="41"/>
      <c r="AA3" s="41"/>
    </row>
    <row r="5" spans="1:27" x14ac:dyDescent="0.25">
      <c r="A5" s="59" t="s">
        <v>1</v>
      </c>
      <c r="B5" s="59" t="s">
        <v>2</v>
      </c>
      <c r="C5" s="59" t="s">
        <v>3</v>
      </c>
      <c r="D5" s="63" t="s">
        <v>4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 s="5" customFormat="1" ht="12.75" x14ac:dyDescent="0.25">
      <c r="A6" s="60"/>
      <c r="B6" s="60"/>
      <c r="C6" s="60"/>
      <c r="D6" s="52" t="s">
        <v>5</v>
      </c>
      <c r="E6" s="52"/>
      <c r="F6" s="52" t="s">
        <v>6</v>
      </c>
      <c r="G6" s="52"/>
      <c r="H6" s="52" t="s">
        <v>7</v>
      </c>
      <c r="I6" s="52"/>
      <c r="J6" s="56" t="s">
        <v>8</v>
      </c>
      <c r="K6" s="56"/>
      <c r="L6" s="52" t="s">
        <v>9</v>
      </c>
      <c r="M6" s="52"/>
      <c r="N6" s="52" t="s">
        <v>10</v>
      </c>
      <c r="O6" s="52"/>
      <c r="P6" s="52" t="s">
        <v>11</v>
      </c>
      <c r="Q6" s="52"/>
      <c r="R6" s="53" t="s">
        <v>12</v>
      </c>
      <c r="S6" s="54"/>
      <c r="T6" s="52" t="s">
        <v>51</v>
      </c>
      <c r="U6" s="52"/>
      <c r="V6" s="52" t="s">
        <v>52</v>
      </c>
      <c r="W6" s="52"/>
      <c r="X6" s="52" t="s">
        <v>53</v>
      </c>
      <c r="Y6" s="52"/>
      <c r="Z6" s="53" t="s">
        <v>54</v>
      </c>
      <c r="AA6" s="54"/>
    </row>
    <row r="7" spans="1:27" s="5" customFormat="1" ht="114.75" x14ac:dyDescent="0.25">
      <c r="A7" s="61"/>
      <c r="B7" s="61"/>
      <c r="C7" s="61"/>
      <c r="D7" s="32" t="s">
        <v>49</v>
      </c>
      <c r="E7" s="32" t="s">
        <v>50</v>
      </c>
      <c r="F7" s="32" t="s">
        <v>49</v>
      </c>
      <c r="G7" s="32" t="s">
        <v>50</v>
      </c>
      <c r="H7" s="32" t="s">
        <v>49</v>
      </c>
      <c r="I7" s="32" t="s">
        <v>50</v>
      </c>
      <c r="J7" s="33" t="s">
        <v>49</v>
      </c>
      <c r="K7" s="33" t="s">
        <v>50</v>
      </c>
      <c r="L7" s="32" t="s">
        <v>49</v>
      </c>
      <c r="M7" s="32" t="s">
        <v>50</v>
      </c>
      <c r="N7" s="32" t="s">
        <v>49</v>
      </c>
      <c r="O7" s="32" t="s">
        <v>50</v>
      </c>
      <c r="P7" s="32" t="s">
        <v>49</v>
      </c>
      <c r="Q7" s="32" t="s">
        <v>50</v>
      </c>
      <c r="R7" s="33" t="s">
        <v>49</v>
      </c>
      <c r="S7" s="33" t="s">
        <v>50</v>
      </c>
      <c r="T7" s="32" t="s">
        <v>49</v>
      </c>
      <c r="U7" s="32" t="s">
        <v>50</v>
      </c>
      <c r="V7" s="32" t="s">
        <v>49</v>
      </c>
      <c r="W7" s="32" t="s">
        <v>50</v>
      </c>
      <c r="X7" s="32" t="s">
        <v>49</v>
      </c>
      <c r="Y7" s="32" t="s">
        <v>50</v>
      </c>
      <c r="Z7" s="33" t="s">
        <v>49</v>
      </c>
      <c r="AA7" s="33" t="s">
        <v>50</v>
      </c>
    </row>
    <row r="8" spans="1:27" s="5" customFormat="1" x14ac:dyDescent="0.25">
      <c r="A8" s="6">
        <v>1</v>
      </c>
      <c r="B8" s="7" t="s">
        <v>13</v>
      </c>
      <c r="C8" s="8" t="s">
        <v>14</v>
      </c>
      <c r="D8" s="34">
        <v>2252.2334900000001</v>
      </c>
      <c r="E8" s="34">
        <v>21.144970000000001</v>
      </c>
      <c r="F8" s="34">
        <v>1954.1106</v>
      </c>
      <c r="G8" s="34">
        <v>15.020110000000001</v>
      </c>
      <c r="H8" s="34">
        <v>1719.8049100000001</v>
      </c>
      <c r="I8" s="34">
        <v>2.0024700000000002</v>
      </c>
      <c r="J8" s="35">
        <f>D8+F8+H8</f>
        <v>5926.1490000000003</v>
      </c>
      <c r="K8" s="35">
        <f>E8+G8+I8</f>
        <v>38.167550000000006</v>
      </c>
      <c r="L8" s="34">
        <v>1325.4663800000001</v>
      </c>
      <c r="M8" s="34">
        <v>3.10928</v>
      </c>
      <c r="N8" s="34">
        <v>747.10231999999996</v>
      </c>
      <c r="O8" s="34">
        <v>10.518079999999999</v>
      </c>
      <c r="P8" s="34">
        <v>433.28831000000002</v>
      </c>
      <c r="Q8" s="34">
        <v>6.7679400000000003</v>
      </c>
      <c r="R8" s="36">
        <f>L8+N8+P8</f>
        <v>2505.8570099999997</v>
      </c>
      <c r="S8" s="36">
        <f>M8+O8+Q8</f>
        <v>20.395299999999999</v>
      </c>
      <c r="T8" s="34">
        <v>276.77895999999998</v>
      </c>
      <c r="U8" s="34">
        <v>9.7157199999999992</v>
      </c>
      <c r="V8" s="34">
        <v>189.66371000000001</v>
      </c>
      <c r="W8" s="34">
        <v>10.911899999999999</v>
      </c>
      <c r="X8" s="34">
        <v>376.553</v>
      </c>
      <c r="Y8" s="34">
        <v>10.583</v>
      </c>
      <c r="Z8" s="36">
        <f>T8+V8+X8</f>
        <v>842.99567000000002</v>
      </c>
      <c r="AA8" s="36">
        <f>U8+W8+Y8</f>
        <v>31.210619999999999</v>
      </c>
    </row>
    <row r="9" spans="1:27" s="5" customFormat="1" x14ac:dyDescent="0.25">
      <c r="A9" s="6">
        <f t="shared" ref="A9:A37" si="0">A8+1</f>
        <v>2</v>
      </c>
      <c r="B9" s="7" t="s">
        <v>15</v>
      </c>
      <c r="C9" s="8" t="s">
        <v>14</v>
      </c>
      <c r="D9" s="34">
        <v>1304.1782599999999</v>
      </c>
      <c r="E9" s="34">
        <v>1.24563</v>
      </c>
      <c r="F9" s="34">
        <v>1163.2798399999999</v>
      </c>
      <c r="G9" s="34">
        <v>1.36544</v>
      </c>
      <c r="H9" s="34">
        <v>982.46527000000003</v>
      </c>
      <c r="I9" s="34">
        <v>3.3308200000000001</v>
      </c>
      <c r="J9" s="35">
        <f t="shared" ref="J9:K37" si="1">D9+F9+H9</f>
        <v>3449.92337</v>
      </c>
      <c r="K9" s="35">
        <f t="shared" si="1"/>
        <v>5.9418899999999999</v>
      </c>
      <c r="L9" s="34">
        <v>786.18362000000002</v>
      </c>
      <c r="M9" s="34">
        <v>3.5633499999999998</v>
      </c>
      <c r="N9" s="34">
        <v>472.72512</v>
      </c>
      <c r="O9" s="34">
        <v>5.7928699999999997</v>
      </c>
      <c r="P9" s="34">
        <v>273.34253999999999</v>
      </c>
      <c r="Q9" s="34">
        <v>2.1143299999999998</v>
      </c>
      <c r="R9" s="36">
        <f t="shared" ref="R9:S37" si="2">L9+N9+P9</f>
        <v>1532.25128</v>
      </c>
      <c r="S9" s="36">
        <f t="shared" si="2"/>
        <v>11.470549999999999</v>
      </c>
      <c r="T9" s="34">
        <v>167.05829</v>
      </c>
      <c r="U9" s="34">
        <v>2.1109300000000002</v>
      </c>
      <c r="V9" s="34">
        <v>127.84563</v>
      </c>
      <c r="W9" s="34">
        <v>2.6040999999999999</v>
      </c>
      <c r="X9" s="34">
        <v>254.11699999999999</v>
      </c>
      <c r="Y9" s="34">
        <v>0.92400000000000004</v>
      </c>
      <c r="Z9" s="36">
        <f t="shared" ref="Z9:Z37" si="3">T9+V9+X9</f>
        <v>549.02091999999993</v>
      </c>
      <c r="AA9" s="36">
        <f t="shared" ref="AA9:AA37" si="4">U9+W9+Y9</f>
        <v>5.6390300000000009</v>
      </c>
    </row>
    <row r="10" spans="1:27" s="5" customFormat="1" x14ac:dyDescent="0.25">
      <c r="A10" s="6">
        <f t="shared" si="0"/>
        <v>3</v>
      </c>
      <c r="B10" s="7" t="s">
        <v>16</v>
      </c>
      <c r="C10" s="8" t="s">
        <v>14</v>
      </c>
      <c r="D10" s="34">
        <v>1186.9660799999999</v>
      </c>
      <c r="E10" s="34">
        <v>2.1254300000000002</v>
      </c>
      <c r="F10" s="34">
        <v>1058.3769</v>
      </c>
      <c r="G10" s="34">
        <v>2.3525700000000001</v>
      </c>
      <c r="H10" s="34">
        <v>895.62651000000005</v>
      </c>
      <c r="I10" s="34">
        <v>1.2883100000000001</v>
      </c>
      <c r="J10" s="35">
        <f t="shared" si="1"/>
        <v>3140.96949</v>
      </c>
      <c r="K10" s="35">
        <f t="shared" si="1"/>
        <v>5.7663099999999998</v>
      </c>
      <c r="L10" s="34">
        <v>713.35177999999996</v>
      </c>
      <c r="M10" s="34">
        <v>2.5763400000000001</v>
      </c>
      <c r="N10" s="34">
        <v>372.60908000000001</v>
      </c>
      <c r="O10" s="34">
        <v>4.73515</v>
      </c>
      <c r="P10" s="34">
        <v>231.55162000000001</v>
      </c>
      <c r="Q10" s="34">
        <v>0.50021000000000004</v>
      </c>
      <c r="R10" s="36">
        <f t="shared" si="2"/>
        <v>1317.5124799999999</v>
      </c>
      <c r="S10" s="36">
        <f t="shared" si="2"/>
        <v>7.8117000000000001</v>
      </c>
      <c r="T10" s="34">
        <v>125.01716999999999</v>
      </c>
      <c r="U10" s="34">
        <v>5.8206499999999997</v>
      </c>
      <c r="V10" s="34">
        <v>81.342169999999996</v>
      </c>
      <c r="W10" s="34">
        <v>6.4852800000000004</v>
      </c>
      <c r="X10" s="34">
        <v>254.346</v>
      </c>
      <c r="Y10" s="34">
        <v>-2.0409999999999999</v>
      </c>
      <c r="Z10" s="36">
        <f t="shared" si="3"/>
        <v>460.70533999999998</v>
      </c>
      <c r="AA10" s="36">
        <f t="shared" si="4"/>
        <v>10.26493</v>
      </c>
    </row>
    <row r="11" spans="1:27" s="5" customFormat="1" x14ac:dyDescent="0.25">
      <c r="A11" s="6">
        <f t="shared" si="0"/>
        <v>4</v>
      </c>
      <c r="B11" s="7" t="s">
        <v>17</v>
      </c>
      <c r="C11" s="8" t="s">
        <v>14</v>
      </c>
      <c r="D11" s="34">
        <v>2232.8145500000001</v>
      </c>
      <c r="E11" s="34">
        <v>1.6006899999999999</v>
      </c>
      <c r="F11" s="34">
        <v>1965.91372</v>
      </c>
      <c r="G11" s="34">
        <v>13.22658</v>
      </c>
      <c r="H11" s="34">
        <v>1687.0355999999999</v>
      </c>
      <c r="I11" s="34">
        <v>12.2097</v>
      </c>
      <c r="J11" s="35">
        <f t="shared" si="1"/>
        <v>5885.7638699999998</v>
      </c>
      <c r="K11" s="35">
        <f t="shared" si="1"/>
        <v>27.03697</v>
      </c>
      <c r="L11" s="34">
        <v>1327.6837</v>
      </c>
      <c r="M11" s="34">
        <v>2.6351100000000001</v>
      </c>
      <c r="N11" s="34">
        <v>756.83997999999997</v>
      </c>
      <c r="O11" s="34">
        <v>7.6135799999999998</v>
      </c>
      <c r="P11" s="34">
        <v>433.46035000000001</v>
      </c>
      <c r="Q11" s="34">
        <v>0.33512999999999998</v>
      </c>
      <c r="R11" s="36">
        <f t="shared" si="2"/>
        <v>2517.9840300000001</v>
      </c>
      <c r="S11" s="36">
        <f t="shared" si="2"/>
        <v>10.583819999999999</v>
      </c>
      <c r="T11" s="34">
        <v>270.79104999999998</v>
      </c>
      <c r="U11" s="34">
        <v>-8.7476299999999991</v>
      </c>
      <c r="V11" s="34">
        <v>203.45520999999999</v>
      </c>
      <c r="W11" s="34">
        <v>14.34755</v>
      </c>
      <c r="X11" s="34">
        <v>422.55900000000003</v>
      </c>
      <c r="Y11" s="34">
        <v>10.36</v>
      </c>
      <c r="Z11" s="36">
        <f t="shared" si="3"/>
        <v>896.80526000000009</v>
      </c>
      <c r="AA11" s="36">
        <f t="shared" si="4"/>
        <v>15.95992</v>
      </c>
    </row>
    <row r="12" spans="1:27" s="5" customFormat="1" x14ac:dyDescent="0.25">
      <c r="A12" s="6">
        <f t="shared" si="0"/>
        <v>5</v>
      </c>
      <c r="B12" s="7" t="s">
        <v>18</v>
      </c>
      <c r="C12" s="8" t="s">
        <v>14</v>
      </c>
      <c r="D12" s="34">
        <v>3047.0146300000001</v>
      </c>
      <c r="E12" s="34">
        <v>11.715669999999999</v>
      </c>
      <c r="F12" s="34">
        <v>2703.4012600000001</v>
      </c>
      <c r="G12" s="34">
        <v>19.946200000000001</v>
      </c>
      <c r="H12" s="34">
        <v>2323.0051199999998</v>
      </c>
      <c r="I12" s="34">
        <v>18.680789999999998</v>
      </c>
      <c r="J12" s="35">
        <f t="shared" si="1"/>
        <v>8073.42101</v>
      </c>
      <c r="K12" s="35">
        <f t="shared" si="1"/>
        <v>50.342659999999995</v>
      </c>
      <c r="L12" s="34">
        <v>1748.6258</v>
      </c>
      <c r="M12" s="34">
        <v>-3.6434099999999998</v>
      </c>
      <c r="N12" s="34">
        <v>994.22393</v>
      </c>
      <c r="O12" s="34">
        <v>10.766310000000001</v>
      </c>
      <c r="P12" s="34">
        <v>555.60649999999998</v>
      </c>
      <c r="Q12" s="34">
        <v>4.75786</v>
      </c>
      <c r="R12" s="36">
        <f t="shared" si="2"/>
        <v>3298.4562299999998</v>
      </c>
      <c r="S12" s="36">
        <f t="shared" si="2"/>
        <v>11.880760000000002</v>
      </c>
      <c r="T12" s="34">
        <v>344.00394</v>
      </c>
      <c r="U12" s="34">
        <v>13.322240000000001</v>
      </c>
      <c r="V12" s="34">
        <v>257.16521999999998</v>
      </c>
      <c r="W12" s="34">
        <v>6.0380900000000004</v>
      </c>
      <c r="X12" s="34">
        <v>514.08699999999999</v>
      </c>
      <c r="Y12" s="34">
        <v>19.288</v>
      </c>
      <c r="Z12" s="36">
        <f t="shared" si="3"/>
        <v>1115.2561599999999</v>
      </c>
      <c r="AA12" s="36">
        <f t="shared" si="4"/>
        <v>38.648330000000001</v>
      </c>
    </row>
    <row r="13" spans="1:27" s="5" customFormat="1" x14ac:dyDescent="0.25">
      <c r="A13" s="6">
        <f t="shared" si="0"/>
        <v>6</v>
      </c>
      <c r="B13" s="7" t="s">
        <v>19</v>
      </c>
      <c r="C13" s="8" t="s">
        <v>14</v>
      </c>
      <c r="D13" s="34">
        <v>483.51015000000001</v>
      </c>
      <c r="E13" s="34">
        <v>0</v>
      </c>
      <c r="F13" s="34">
        <v>416.05691999999999</v>
      </c>
      <c r="G13" s="34">
        <v>1.2193099999999999</v>
      </c>
      <c r="H13" s="34">
        <v>336.26100000000002</v>
      </c>
      <c r="I13" s="34">
        <v>2.24762</v>
      </c>
      <c r="J13" s="35">
        <f t="shared" si="1"/>
        <v>1235.82807</v>
      </c>
      <c r="K13" s="35">
        <f t="shared" si="1"/>
        <v>3.4669299999999996</v>
      </c>
      <c r="L13" s="34">
        <v>275.59760999999997</v>
      </c>
      <c r="M13" s="34">
        <v>-2.8930000000000001E-2</v>
      </c>
      <c r="N13" s="34">
        <v>158.19806</v>
      </c>
      <c r="O13" s="34">
        <v>1.55379</v>
      </c>
      <c r="P13" s="34">
        <v>90.622029999999995</v>
      </c>
      <c r="Q13" s="34">
        <v>-0.30303999999999998</v>
      </c>
      <c r="R13" s="36">
        <f t="shared" si="2"/>
        <v>524.41769999999997</v>
      </c>
      <c r="S13" s="36">
        <f t="shared" si="2"/>
        <v>1.2218200000000001</v>
      </c>
      <c r="T13" s="34">
        <v>59.240479999999998</v>
      </c>
      <c r="U13" s="34">
        <v>0</v>
      </c>
      <c r="V13" s="34">
        <v>43.733249999999998</v>
      </c>
      <c r="W13" s="34">
        <v>0.34772999999999998</v>
      </c>
      <c r="X13" s="34">
        <v>87.406999999999996</v>
      </c>
      <c r="Y13" s="34">
        <v>0.51800000000000002</v>
      </c>
      <c r="Z13" s="36">
        <f t="shared" si="3"/>
        <v>190.38072999999997</v>
      </c>
      <c r="AA13" s="36">
        <f t="shared" si="4"/>
        <v>0.86573</v>
      </c>
    </row>
    <row r="14" spans="1:27" s="5" customFormat="1" x14ac:dyDescent="0.25">
      <c r="A14" s="6">
        <f t="shared" si="0"/>
        <v>7</v>
      </c>
      <c r="B14" s="7" t="s">
        <v>20</v>
      </c>
      <c r="C14" s="8" t="s">
        <v>14</v>
      </c>
      <c r="D14" s="34">
        <v>11455.276159999999</v>
      </c>
      <c r="E14" s="34">
        <v>98.140860000000004</v>
      </c>
      <c r="F14" s="34">
        <v>9877.7631399999991</v>
      </c>
      <c r="G14" s="34">
        <v>54.348469999999999</v>
      </c>
      <c r="H14" s="34">
        <v>8544.5422099999996</v>
      </c>
      <c r="I14" s="34">
        <v>167.4879</v>
      </c>
      <c r="J14" s="35">
        <f t="shared" si="1"/>
        <v>29877.581509999996</v>
      </c>
      <c r="K14" s="35">
        <f t="shared" si="1"/>
        <v>319.97722999999996</v>
      </c>
      <c r="L14" s="34">
        <v>6754.4781300000004</v>
      </c>
      <c r="M14" s="34">
        <v>358.16095000000001</v>
      </c>
      <c r="N14" s="34">
        <v>3568.05692</v>
      </c>
      <c r="O14" s="34">
        <v>203.90467000000001</v>
      </c>
      <c r="P14" s="34">
        <v>2210.45937</v>
      </c>
      <c r="Q14" s="34">
        <v>174.38497000000001</v>
      </c>
      <c r="R14" s="36">
        <f t="shared" si="2"/>
        <v>12532.994420000001</v>
      </c>
      <c r="S14" s="36">
        <f t="shared" si="2"/>
        <v>736.45059000000015</v>
      </c>
      <c r="T14" s="34">
        <v>1600.65328</v>
      </c>
      <c r="U14" s="34">
        <v>210.67882</v>
      </c>
      <c r="V14" s="34">
        <v>1259.3837100000001</v>
      </c>
      <c r="W14" s="34">
        <v>213.16678999999999</v>
      </c>
      <c r="X14" s="34">
        <v>2196.7460000000001</v>
      </c>
      <c r="Y14" s="34">
        <v>138.53</v>
      </c>
      <c r="Z14" s="36">
        <f t="shared" si="3"/>
        <v>5056.7829899999997</v>
      </c>
      <c r="AA14" s="36">
        <f t="shared" si="4"/>
        <v>562.37560999999994</v>
      </c>
    </row>
    <row r="15" spans="1:27" s="5" customFormat="1" x14ac:dyDescent="0.25">
      <c r="A15" s="6">
        <f t="shared" si="0"/>
        <v>8</v>
      </c>
      <c r="B15" s="7" t="s">
        <v>21</v>
      </c>
      <c r="C15" s="8" t="s">
        <v>14</v>
      </c>
      <c r="D15" s="34">
        <v>3215.8896399999999</v>
      </c>
      <c r="E15" s="34">
        <v>15.25858</v>
      </c>
      <c r="F15" s="34">
        <v>2927.2382299999999</v>
      </c>
      <c r="G15" s="34">
        <v>21.21219</v>
      </c>
      <c r="H15" s="34">
        <v>2522.07384</v>
      </c>
      <c r="I15" s="34">
        <v>24.191269999999999</v>
      </c>
      <c r="J15" s="35">
        <f t="shared" si="1"/>
        <v>8665.2017100000012</v>
      </c>
      <c r="K15" s="35">
        <f t="shared" si="1"/>
        <v>60.662040000000005</v>
      </c>
      <c r="L15" s="34">
        <v>1992.50792</v>
      </c>
      <c r="M15" s="34">
        <v>14.514939999999999</v>
      </c>
      <c r="N15" s="34">
        <v>1232.80576</v>
      </c>
      <c r="O15" s="34">
        <v>15.348660000000001</v>
      </c>
      <c r="P15" s="34">
        <v>809.36172999999997</v>
      </c>
      <c r="Q15" s="34">
        <v>15.20919</v>
      </c>
      <c r="R15" s="36">
        <f t="shared" si="2"/>
        <v>4034.6754100000003</v>
      </c>
      <c r="S15" s="36">
        <f t="shared" si="2"/>
        <v>45.072789999999998</v>
      </c>
      <c r="T15" s="34">
        <v>515.27851999999996</v>
      </c>
      <c r="U15" s="34">
        <v>13.4192</v>
      </c>
      <c r="V15" s="34">
        <v>418.88666000000001</v>
      </c>
      <c r="W15" s="34">
        <v>18.495349999999998</v>
      </c>
      <c r="X15" s="34">
        <v>682.995</v>
      </c>
      <c r="Y15" s="34">
        <v>12.052</v>
      </c>
      <c r="Z15" s="36">
        <f t="shared" si="3"/>
        <v>1617.1601799999999</v>
      </c>
      <c r="AA15" s="36">
        <f t="shared" si="4"/>
        <v>43.966549999999998</v>
      </c>
    </row>
    <row r="16" spans="1:27" s="5" customFormat="1" x14ac:dyDescent="0.25">
      <c r="A16" s="6">
        <f t="shared" si="0"/>
        <v>9</v>
      </c>
      <c r="B16" s="7" t="s">
        <v>22</v>
      </c>
      <c r="C16" s="8" t="s">
        <v>14</v>
      </c>
      <c r="D16" s="34">
        <v>2582.21504</v>
      </c>
      <c r="E16" s="34">
        <v>-4.0900800000000004</v>
      </c>
      <c r="F16" s="34">
        <v>2272.4454000000001</v>
      </c>
      <c r="G16" s="34">
        <v>2.6890200000000002</v>
      </c>
      <c r="H16" s="34">
        <v>1970.94103</v>
      </c>
      <c r="I16" s="34">
        <v>0.37637999999999999</v>
      </c>
      <c r="J16" s="35">
        <f t="shared" si="1"/>
        <v>6825.6014699999996</v>
      </c>
      <c r="K16" s="35">
        <f t="shared" si="1"/>
        <v>-1.0246800000000003</v>
      </c>
      <c r="L16" s="34">
        <v>1485.4791700000001</v>
      </c>
      <c r="M16" s="34">
        <v>4.6464600000000003</v>
      </c>
      <c r="N16" s="34">
        <v>850.77205000000004</v>
      </c>
      <c r="O16" s="34">
        <v>6.1453800000000003</v>
      </c>
      <c r="P16" s="34">
        <v>475.49275</v>
      </c>
      <c r="Q16" s="34">
        <v>1.8813</v>
      </c>
      <c r="R16" s="36">
        <f t="shared" si="2"/>
        <v>2811.74397</v>
      </c>
      <c r="S16" s="36">
        <f t="shared" si="2"/>
        <v>12.67314</v>
      </c>
      <c r="T16" s="34">
        <v>343.98559999999998</v>
      </c>
      <c r="U16" s="34">
        <v>10.946339999999999</v>
      </c>
      <c r="V16" s="34">
        <v>235.02301</v>
      </c>
      <c r="W16" s="34">
        <v>-5.7338100000000001</v>
      </c>
      <c r="X16" s="34">
        <v>510.83300000000003</v>
      </c>
      <c r="Y16" s="34">
        <v>0.182</v>
      </c>
      <c r="Z16" s="36">
        <f t="shared" si="3"/>
        <v>1089.8416099999999</v>
      </c>
      <c r="AA16" s="36">
        <f t="shared" si="4"/>
        <v>5.3945299999999996</v>
      </c>
    </row>
    <row r="17" spans="1:27" s="5" customFormat="1" x14ac:dyDescent="0.25">
      <c r="A17" s="6">
        <f t="shared" si="0"/>
        <v>10</v>
      </c>
      <c r="B17" s="7" t="s">
        <v>23</v>
      </c>
      <c r="C17" s="8" t="s">
        <v>14</v>
      </c>
      <c r="D17" s="34">
        <v>796.03363000000002</v>
      </c>
      <c r="E17" s="34">
        <v>-0.22470999999999999</v>
      </c>
      <c r="F17" s="34">
        <v>704.26572999999996</v>
      </c>
      <c r="G17" s="34">
        <v>1.139</v>
      </c>
      <c r="H17" s="34">
        <v>585.42601000000002</v>
      </c>
      <c r="I17" s="34">
        <v>6.46279</v>
      </c>
      <c r="J17" s="35">
        <f t="shared" si="1"/>
        <v>2085.7253700000001</v>
      </c>
      <c r="K17" s="35">
        <f t="shared" si="1"/>
        <v>7.3770800000000003</v>
      </c>
      <c r="L17" s="34">
        <v>463.24173000000002</v>
      </c>
      <c r="M17" s="34">
        <v>-7.2179999999999994E-2</v>
      </c>
      <c r="N17" s="34">
        <v>295.05401999999998</v>
      </c>
      <c r="O17" s="34">
        <v>1.1486099999999999</v>
      </c>
      <c r="P17" s="34">
        <v>166.68677</v>
      </c>
      <c r="Q17" s="34">
        <v>1.86978</v>
      </c>
      <c r="R17" s="36">
        <f t="shared" si="2"/>
        <v>924.98252000000002</v>
      </c>
      <c r="S17" s="36">
        <f t="shared" si="2"/>
        <v>2.9462099999999998</v>
      </c>
      <c r="T17" s="34">
        <v>69.841059999999999</v>
      </c>
      <c r="U17" s="34">
        <v>0.67154999999999998</v>
      </c>
      <c r="V17" s="34">
        <v>63.912759999999999</v>
      </c>
      <c r="W17" s="34">
        <v>3.0179499999999999</v>
      </c>
      <c r="X17" s="34">
        <v>144.47999999999999</v>
      </c>
      <c r="Y17" s="34">
        <v>-0.19400000000000001</v>
      </c>
      <c r="Z17" s="36">
        <f t="shared" si="3"/>
        <v>278.23381999999998</v>
      </c>
      <c r="AA17" s="36">
        <f t="shared" si="4"/>
        <v>3.4954999999999998</v>
      </c>
    </row>
    <row r="18" spans="1:27" s="5" customFormat="1" x14ac:dyDescent="0.25">
      <c r="A18" s="6">
        <f t="shared" si="0"/>
        <v>11</v>
      </c>
      <c r="B18" s="7" t="s">
        <v>24</v>
      </c>
      <c r="C18" s="8" t="s">
        <v>14</v>
      </c>
      <c r="D18" s="34">
        <v>852.1644</v>
      </c>
      <c r="E18" s="34">
        <v>-8.2640000000000005E-2</v>
      </c>
      <c r="F18" s="34">
        <v>741.78957000000003</v>
      </c>
      <c r="G18" s="34">
        <v>4.1507500000000004</v>
      </c>
      <c r="H18" s="34">
        <v>655.51066000000003</v>
      </c>
      <c r="I18" s="34">
        <v>3.6802800000000002</v>
      </c>
      <c r="J18" s="35">
        <f t="shared" si="1"/>
        <v>2249.4646299999999</v>
      </c>
      <c r="K18" s="35">
        <f t="shared" si="1"/>
        <v>7.7483900000000006</v>
      </c>
      <c r="L18" s="34">
        <v>516.40841999999998</v>
      </c>
      <c r="M18" s="34">
        <v>4.6779500000000001</v>
      </c>
      <c r="N18" s="34">
        <v>297.11532</v>
      </c>
      <c r="O18" s="34">
        <v>5.3523399999999999</v>
      </c>
      <c r="P18" s="34">
        <v>189.14067</v>
      </c>
      <c r="Q18" s="34">
        <v>-12.42581</v>
      </c>
      <c r="R18" s="36">
        <f t="shared" si="2"/>
        <v>1002.66441</v>
      </c>
      <c r="S18" s="36">
        <f t="shared" si="2"/>
        <v>-2.3955199999999994</v>
      </c>
      <c r="T18" s="34">
        <v>88.635869999999997</v>
      </c>
      <c r="U18" s="34">
        <v>1.5504500000000001</v>
      </c>
      <c r="V18" s="34">
        <v>77.979569999999995</v>
      </c>
      <c r="W18" s="34">
        <v>6.8245100000000001</v>
      </c>
      <c r="X18" s="34">
        <v>144.89500000000001</v>
      </c>
      <c r="Y18" s="34">
        <v>4.8029999999999999</v>
      </c>
      <c r="Z18" s="36">
        <f t="shared" si="3"/>
        <v>311.51044000000002</v>
      </c>
      <c r="AA18" s="36">
        <f t="shared" si="4"/>
        <v>13.177959999999999</v>
      </c>
    </row>
    <row r="19" spans="1:27" s="5" customFormat="1" x14ac:dyDescent="0.25">
      <c r="A19" s="6">
        <f t="shared" si="0"/>
        <v>12</v>
      </c>
      <c r="B19" s="7" t="s">
        <v>25</v>
      </c>
      <c r="C19" s="8" t="s">
        <v>14</v>
      </c>
      <c r="D19" s="34">
        <v>680.13445000000002</v>
      </c>
      <c r="E19" s="34">
        <v>1.76545</v>
      </c>
      <c r="F19" s="34">
        <v>599.92214999999999</v>
      </c>
      <c r="G19" s="34">
        <v>3.7999999999999999E-2</v>
      </c>
      <c r="H19" s="34">
        <v>515.40256999999997</v>
      </c>
      <c r="I19" s="34">
        <v>0.33975</v>
      </c>
      <c r="J19" s="35">
        <f t="shared" si="1"/>
        <v>1795.4591699999999</v>
      </c>
      <c r="K19" s="35">
        <f t="shared" si="1"/>
        <v>2.1432000000000002</v>
      </c>
      <c r="L19" s="34">
        <v>411.12711999999999</v>
      </c>
      <c r="M19" s="34">
        <v>1.72482</v>
      </c>
      <c r="N19" s="34">
        <v>214.88130000000001</v>
      </c>
      <c r="O19" s="34">
        <v>2.8130299999999999</v>
      </c>
      <c r="P19" s="34">
        <v>133.26211000000001</v>
      </c>
      <c r="Q19" s="34">
        <v>1.5767800000000001</v>
      </c>
      <c r="R19" s="36">
        <f t="shared" si="2"/>
        <v>759.27053000000001</v>
      </c>
      <c r="S19" s="36">
        <f t="shared" si="2"/>
        <v>6.11463</v>
      </c>
      <c r="T19" s="34">
        <v>73.176940000000002</v>
      </c>
      <c r="U19" s="34">
        <v>1.1512500000000001</v>
      </c>
      <c r="V19" s="34">
        <v>54.453119999999998</v>
      </c>
      <c r="W19" s="34">
        <v>1.52356</v>
      </c>
      <c r="X19" s="34">
        <v>115.80500000000001</v>
      </c>
      <c r="Y19" s="34">
        <v>0.30399999999999999</v>
      </c>
      <c r="Z19" s="36">
        <f t="shared" si="3"/>
        <v>243.43506000000002</v>
      </c>
      <c r="AA19" s="36">
        <f t="shared" si="4"/>
        <v>2.9788099999999997</v>
      </c>
    </row>
    <row r="20" spans="1:27" s="5" customFormat="1" x14ac:dyDescent="0.25">
      <c r="A20" s="6">
        <f t="shared" si="0"/>
        <v>13</v>
      </c>
      <c r="B20" s="7" t="s">
        <v>26</v>
      </c>
      <c r="C20" s="8" t="s">
        <v>14</v>
      </c>
      <c r="D20" s="34">
        <v>10079.20723</v>
      </c>
      <c r="E20" s="34">
        <v>29.837730000000001</v>
      </c>
      <c r="F20" s="34">
        <v>8836.2680099999998</v>
      </c>
      <c r="G20" s="34">
        <v>133.93360999999999</v>
      </c>
      <c r="H20" s="34">
        <v>7778.3665700000001</v>
      </c>
      <c r="I20" s="34">
        <v>294.56693000000001</v>
      </c>
      <c r="J20" s="35">
        <f t="shared" si="1"/>
        <v>26693.841809999998</v>
      </c>
      <c r="K20" s="35">
        <f t="shared" si="1"/>
        <v>458.33826999999997</v>
      </c>
      <c r="L20" s="34">
        <v>5884.8241500000004</v>
      </c>
      <c r="M20" s="34">
        <v>-25.715620000000001</v>
      </c>
      <c r="N20" s="34">
        <v>3194.5903199999998</v>
      </c>
      <c r="O20" s="34">
        <v>-5.3486500000000001</v>
      </c>
      <c r="P20" s="34">
        <v>2025.8694399999999</v>
      </c>
      <c r="Q20" s="34">
        <v>-88.560590000000005</v>
      </c>
      <c r="R20" s="36">
        <f t="shared" si="2"/>
        <v>11105.28391</v>
      </c>
      <c r="S20" s="36">
        <f t="shared" si="2"/>
        <v>-119.62486000000001</v>
      </c>
      <c r="T20" s="34">
        <v>1332.13723</v>
      </c>
      <c r="U20" s="34">
        <v>201.55323999999999</v>
      </c>
      <c r="V20" s="34">
        <v>1151.5316600000001</v>
      </c>
      <c r="W20" s="34">
        <v>-8.5378100000000003</v>
      </c>
      <c r="X20" s="34">
        <v>1995.075</v>
      </c>
      <c r="Y20" s="34">
        <v>-9.4990000000000006</v>
      </c>
      <c r="Z20" s="36">
        <f t="shared" si="3"/>
        <v>4478.7438899999997</v>
      </c>
      <c r="AA20" s="36">
        <f t="shared" si="4"/>
        <v>183.51642999999999</v>
      </c>
    </row>
    <row r="21" spans="1:27" s="5" customFormat="1" x14ac:dyDescent="0.25">
      <c r="A21" s="6">
        <f t="shared" si="0"/>
        <v>14</v>
      </c>
      <c r="B21" s="7" t="s">
        <v>27</v>
      </c>
      <c r="C21" s="8" t="s">
        <v>14</v>
      </c>
      <c r="D21" s="34">
        <v>1205.4007300000001</v>
      </c>
      <c r="E21" s="34">
        <v>2.5818300000000001</v>
      </c>
      <c r="F21" s="34">
        <v>1067.5687399999999</v>
      </c>
      <c r="G21" s="34">
        <v>7.1951000000000001</v>
      </c>
      <c r="H21" s="34">
        <v>922.41654000000005</v>
      </c>
      <c r="I21" s="34">
        <v>-4.7629299999999999</v>
      </c>
      <c r="J21" s="35">
        <f t="shared" si="1"/>
        <v>3195.3860100000002</v>
      </c>
      <c r="K21" s="35">
        <f t="shared" si="1"/>
        <v>5.0140000000000002</v>
      </c>
      <c r="L21" s="34">
        <v>734.43897000000004</v>
      </c>
      <c r="M21" s="34">
        <v>-2.1819600000000001</v>
      </c>
      <c r="N21" s="34">
        <v>432.83821</v>
      </c>
      <c r="O21" s="34">
        <v>2.0751400000000002</v>
      </c>
      <c r="P21" s="34">
        <v>265.77454</v>
      </c>
      <c r="Q21" s="34">
        <v>-2.2019000000000002</v>
      </c>
      <c r="R21" s="36">
        <f t="shared" si="2"/>
        <v>1433.0517199999999</v>
      </c>
      <c r="S21" s="36">
        <f t="shared" si="2"/>
        <v>-2.3087200000000001</v>
      </c>
      <c r="T21" s="34">
        <v>134.70009999999999</v>
      </c>
      <c r="U21" s="34">
        <v>2.8847200000000002</v>
      </c>
      <c r="V21" s="34">
        <v>91.411820000000006</v>
      </c>
      <c r="W21" s="34">
        <v>8.2613400000000006</v>
      </c>
      <c r="X21" s="34">
        <v>246.84800000000001</v>
      </c>
      <c r="Y21" s="34">
        <v>1.708</v>
      </c>
      <c r="Z21" s="36">
        <f t="shared" si="3"/>
        <v>472.95992000000001</v>
      </c>
      <c r="AA21" s="36">
        <f t="shared" si="4"/>
        <v>12.85406</v>
      </c>
    </row>
    <row r="22" spans="1:27" s="5" customFormat="1" x14ac:dyDescent="0.25">
      <c r="A22" s="6">
        <f t="shared" si="0"/>
        <v>15</v>
      </c>
      <c r="B22" s="7" t="s">
        <v>28</v>
      </c>
      <c r="C22" s="8" t="s">
        <v>14</v>
      </c>
      <c r="D22" s="34">
        <v>811.24179000000004</v>
      </c>
      <c r="E22" s="34">
        <v>0.51927999999999996</v>
      </c>
      <c r="F22" s="34">
        <v>731.98347999999999</v>
      </c>
      <c r="G22" s="34">
        <v>8.1799999999999998E-2</v>
      </c>
      <c r="H22" s="34">
        <v>614.63586999999995</v>
      </c>
      <c r="I22" s="34">
        <v>-1.03624</v>
      </c>
      <c r="J22" s="35">
        <f t="shared" si="1"/>
        <v>2157.86114</v>
      </c>
      <c r="K22" s="35">
        <f t="shared" si="1"/>
        <v>-0.4351600000000001</v>
      </c>
      <c r="L22" s="34">
        <v>479.62189999999998</v>
      </c>
      <c r="M22" s="34">
        <v>-1.38252</v>
      </c>
      <c r="N22" s="34">
        <v>258.03388000000001</v>
      </c>
      <c r="O22" s="34">
        <v>0</v>
      </c>
      <c r="P22" s="34">
        <v>145.52289999999999</v>
      </c>
      <c r="Q22" s="34">
        <v>3.60277</v>
      </c>
      <c r="R22" s="36">
        <f t="shared" si="2"/>
        <v>883.17867999999999</v>
      </c>
      <c r="S22" s="36">
        <f t="shared" si="2"/>
        <v>2.2202500000000001</v>
      </c>
      <c r="T22" s="34">
        <v>74.268590000000003</v>
      </c>
      <c r="U22" s="34">
        <v>1.22919</v>
      </c>
      <c r="V22" s="34">
        <v>53.379179999999998</v>
      </c>
      <c r="W22" s="34">
        <v>-0.64809000000000005</v>
      </c>
      <c r="X22" s="34">
        <v>144.17400000000001</v>
      </c>
      <c r="Y22" s="34">
        <v>2.3559999999999999</v>
      </c>
      <c r="Z22" s="36">
        <f t="shared" si="3"/>
        <v>271.82177000000001</v>
      </c>
      <c r="AA22" s="36">
        <f t="shared" si="4"/>
        <v>2.9371</v>
      </c>
    </row>
    <row r="23" spans="1:27" s="5" customFormat="1" x14ac:dyDescent="0.25">
      <c r="A23" s="6">
        <f t="shared" si="0"/>
        <v>16</v>
      </c>
      <c r="B23" s="7" t="s">
        <v>29</v>
      </c>
      <c r="C23" s="8" t="s">
        <v>14</v>
      </c>
      <c r="D23" s="34">
        <v>1074.2882300000001</v>
      </c>
      <c r="E23" s="34">
        <v>-2.0938500000000002</v>
      </c>
      <c r="F23" s="34">
        <v>949.19908999999996</v>
      </c>
      <c r="G23" s="34">
        <v>-2.44773</v>
      </c>
      <c r="H23" s="34">
        <v>826.51174000000003</v>
      </c>
      <c r="I23" s="34">
        <v>1.7195100000000001</v>
      </c>
      <c r="J23" s="35">
        <f t="shared" si="1"/>
        <v>2849.9990600000001</v>
      </c>
      <c r="K23" s="35">
        <f t="shared" si="1"/>
        <v>-2.8220699999999996</v>
      </c>
      <c r="L23" s="34">
        <v>646.17242999999996</v>
      </c>
      <c r="M23" s="34">
        <v>-0.82601000000000002</v>
      </c>
      <c r="N23" s="34">
        <v>353.54719999999998</v>
      </c>
      <c r="O23" s="34">
        <v>0.49624000000000001</v>
      </c>
      <c r="P23" s="34">
        <v>191.37975</v>
      </c>
      <c r="Q23" s="34">
        <v>-0.39785999999999999</v>
      </c>
      <c r="R23" s="36">
        <f t="shared" si="2"/>
        <v>1191.0993799999999</v>
      </c>
      <c r="S23" s="36">
        <f t="shared" si="2"/>
        <v>-0.72763</v>
      </c>
      <c r="T23" s="34">
        <v>108.32304000000001</v>
      </c>
      <c r="U23" s="34">
        <v>0.35829</v>
      </c>
      <c r="V23" s="34">
        <v>82.152820000000006</v>
      </c>
      <c r="W23" s="34">
        <v>2.24912</v>
      </c>
      <c r="X23" s="34">
        <v>186.001</v>
      </c>
      <c r="Y23" s="34">
        <v>1.4450000000000001</v>
      </c>
      <c r="Z23" s="36">
        <f t="shared" si="3"/>
        <v>376.47685999999999</v>
      </c>
      <c r="AA23" s="36">
        <f t="shared" si="4"/>
        <v>4.0524100000000001</v>
      </c>
    </row>
    <row r="24" spans="1:27" s="5" customFormat="1" x14ac:dyDescent="0.25">
      <c r="A24" s="6">
        <f t="shared" si="0"/>
        <v>17</v>
      </c>
      <c r="B24" s="7" t="s">
        <v>30</v>
      </c>
      <c r="C24" s="8" t="s">
        <v>14</v>
      </c>
      <c r="D24" s="34">
        <v>902.42979000000003</v>
      </c>
      <c r="E24" s="34">
        <v>0.63397999999999999</v>
      </c>
      <c r="F24" s="34">
        <v>816.45623999999998</v>
      </c>
      <c r="G24" s="34">
        <v>4.4040600000000003</v>
      </c>
      <c r="H24" s="34">
        <v>688.87991</v>
      </c>
      <c r="I24" s="34">
        <v>-1.67174</v>
      </c>
      <c r="J24" s="35">
        <f t="shared" si="1"/>
        <v>2407.7659400000002</v>
      </c>
      <c r="K24" s="35">
        <f t="shared" si="1"/>
        <v>3.3663000000000007</v>
      </c>
      <c r="L24" s="34">
        <v>555.22335999999996</v>
      </c>
      <c r="M24" s="34">
        <v>0.67652000000000001</v>
      </c>
      <c r="N24" s="34">
        <v>306.90656999999999</v>
      </c>
      <c r="O24" s="34">
        <v>1.6748799999999999</v>
      </c>
      <c r="P24" s="34">
        <v>195.70043999999999</v>
      </c>
      <c r="Q24" s="34">
        <v>1.97167</v>
      </c>
      <c r="R24" s="36">
        <f t="shared" si="2"/>
        <v>1057.8303699999999</v>
      </c>
      <c r="S24" s="36">
        <f t="shared" si="2"/>
        <v>4.3230699999999995</v>
      </c>
      <c r="T24" s="34">
        <v>123.33716</v>
      </c>
      <c r="U24" s="34">
        <v>0.8669</v>
      </c>
      <c r="V24" s="34">
        <v>93.143699999999995</v>
      </c>
      <c r="W24" s="34">
        <v>0.52276</v>
      </c>
      <c r="X24" s="34">
        <v>172.74100000000001</v>
      </c>
      <c r="Y24" s="34">
        <v>6.6159999999999997</v>
      </c>
      <c r="Z24" s="36">
        <f t="shared" si="3"/>
        <v>389.22185999999999</v>
      </c>
      <c r="AA24" s="36">
        <f t="shared" si="4"/>
        <v>8.0056599999999989</v>
      </c>
    </row>
    <row r="25" spans="1:27" s="5" customFormat="1" x14ac:dyDescent="0.25">
      <c r="A25" s="6">
        <f t="shared" si="0"/>
        <v>18</v>
      </c>
      <c r="B25" s="7" t="s">
        <v>31</v>
      </c>
      <c r="C25" s="8" t="s">
        <v>14</v>
      </c>
      <c r="D25" s="34">
        <v>1323.72505</v>
      </c>
      <c r="E25" s="34">
        <v>3.8495499999999998</v>
      </c>
      <c r="F25" s="34">
        <v>1188.97261</v>
      </c>
      <c r="G25" s="34">
        <v>10.39057</v>
      </c>
      <c r="H25" s="34">
        <v>1031.8817899999999</v>
      </c>
      <c r="I25" s="34">
        <v>7.6212900000000001</v>
      </c>
      <c r="J25" s="35">
        <f t="shared" si="1"/>
        <v>3544.5794499999997</v>
      </c>
      <c r="K25" s="35">
        <f t="shared" si="1"/>
        <v>21.861409999999999</v>
      </c>
      <c r="L25" s="34">
        <v>799.42763000000002</v>
      </c>
      <c r="M25" s="34">
        <v>8.4553600000000007</v>
      </c>
      <c r="N25" s="34">
        <v>444.08055999999999</v>
      </c>
      <c r="O25" s="34">
        <v>12.088200000000001</v>
      </c>
      <c r="P25" s="34">
        <v>285.96388999999999</v>
      </c>
      <c r="Q25" s="34">
        <v>11.350680000000001</v>
      </c>
      <c r="R25" s="36">
        <f t="shared" si="2"/>
        <v>1529.47208</v>
      </c>
      <c r="S25" s="36">
        <f t="shared" si="2"/>
        <v>31.89424</v>
      </c>
      <c r="T25" s="34">
        <v>157.62146000000001</v>
      </c>
      <c r="U25" s="34">
        <v>13.92619</v>
      </c>
      <c r="V25" s="34">
        <v>128.24879999999999</v>
      </c>
      <c r="W25" s="34">
        <v>11.173780000000001</v>
      </c>
      <c r="X25" s="34">
        <v>242.58500000000001</v>
      </c>
      <c r="Y25" s="34">
        <v>7.9340000000000002</v>
      </c>
      <c r="Z25" s="36">
        <f t="shared" si="3"/>
        <v>528.45526000000007</v>
      </c>
      <c r="AA25" s="36">
        <f t="shared" si="4"/>
        <v>33.033969999999997</v>
      </c>
    </row>
    <row r="26" spans="1:27" s="5" customFormat="1" x14ac:dyDescent="0.25">
      <c r="A26" s="6">
        <f t="shared" si="0"/>
        <v>19</v>
      </c>
      <c r="B26" s="7" t="s">
        <v>32</v>
      </c>
      <c r="C26" s="8" t="s">
        <v>14</v>
      </c>
      <c r="D26" s="34">
        <v>860.34767999999997</v>
      </c>
      <c r="E26" s="34">
        <v>7.74627</v>
      </c>
      <c r="F26" s="34">
        <v>755.25990999999999</v>
      </c>
      <c r="G26" s="34">
        <v>6.5037200000000004</v>
      </c>
      <c r="H26" s="34">
        <v>656.04840000000002</v>
      </c>
      <c r="I26" s="34">
        <v>9.0608799999999992</v>
      </c>
      <c r="J26" s="35">
        <f t="shared" si="1"/>
        <v>2271.6559900000002</v>
      </c>
      <c r="K26" s="35">
        <f t="shared" si="1"/>
        <v>23.310870000000001</v>
      </c>
      <c r="L26" s="34">
        <v>509.30185999999998</v>
      </c>
      <c r="M26" s="34">
        <v>5.9172399999999996</v>
      </c>
      <c r="N26" s="34">
        <v>309.07952</v>
      </c>
      <c r="O26" s="34">
        <v>1.60562</v>
      </c>
      <c r="P26" s="34">
        <v>161.66892000000001</v>
      </c>
      <c r="Q26" s="34">
        <v>5.0345700000000004</v>
      </c>
      <c r="R26" s="36">
        <f t="shared" si="2"/>
        <v>980.05030000000011</v>
      </c>
      <c r="S26" s="36">
        <f t="shared" si="2"/>
        <v>12.55743</v>
      </c>
      <c r="T26" s="34">
        <v>97.256529999999998</v>
      </c>
      <c r="U26" s="34">
        <v>5.0131399999999999</v>
      </c>
      <c r="V26" s="34">
        <v>76.362970000000004</v>
      </c>
      <c r="W26" s="34">
        <v>5.9697100000000001</v>
      </c>
      <c r="X26" s="34">
        <v>154.97499999999999</v>
      </c>
      <c r="Y26" s="34">
        <v>3.31</v>
      </c>
      <c r="Z26" s="36">
        <f t="shared" si="3"/>
        <v>328.59450000000004</v>
      </c>
      <c r="AA26" s="36">
        <f t="shared" si="4"/>
        <v>14.29285</v>
      </c>
    </row>
    <row r="27" spans="1:27" s="5" customFormat="1" x14ac:dyDescent="0.25">
      <c r="A27" s="6">
        <f t="shared" si="0"/>
        <v>20</v>
      </c>
      <c r="B27" s="7" t="s">
        <v>33</v>
      </c>
      <c r="C27" s="8" t="s">
        <v>14</v>
      </c>
      <c r="D27" s="34">
        <v>332.57792000000001</v>
      </c>
      <c r="E27" s="34">
        <v>-7.0999999999999994E-2</v>
      </c>
      <c r="F27" s="34">
        <v>291.59841</v>
      </c>
      <c r="G27" s="34">
        <v>0.34111999999999998</v>
      </c>
      <c r="H27" s="34">
        <v>245.70860999999999</v>
      </c>
      <c r="I27" s="34">
        <v>-0.80679999999999996</v>
      </c>
      <c r="J27" s="35">
        <f t="shared" si="1"/>
        <v>869.88494000000003</v>
      </c>
      <c r="K27" s="35">
        <f t="shared" si="1"/>
        <v>-0.53668000000000005</v>
      </c>
      <c r="L27" s="34">
        <v>197.22107</v>
      </c>
      <c r="M27" s="34">
        <v>0.26482</v>
      </c>
      <c r="N27" s="34">
        <v>117.22122</v>
      </c>
      <c r="O27" s="34">
        <v>-0.18492</v>
      </c>
      <c r="P27" s="34">
        <v>72.509919999999994</v>
      </c>
      <c r="Q27" s="34">
        <v>0.52202000000000004</v>
      </c>
      <c r="R27" s="36">
        <f t="shared" si="2"/>
        <v>386.95221000000004</v>
      </c>
      <c r="S27" s="36">
        <f t="shared" si="2"/>
        <v>0.60192000000000001</v>
      </c>
      <c r="T27" s="34">
        <v>39.467329999999997</v>
      </c>
      <c r="U27" s="34">
        <v>2.2090399999999999</v>
      </c>
      <c r="V27" s="34">
        <v>29.74117</v>
      </c>
      <c r="W27" s="34">
        <v>1.222</v>
      </c>
      <c r="X27" s="34">
        <v>63.905000000000001</v>
      </c>
      <c r="Y27" s="34">
        <v>1.3160000000000001</v>
      </c>
      <c r="Z27" s="36">
        <f t="shared" si="3"/>
        <v>133.11349999999999</v>
      </c>
      <c r="AA27" s="36">
        <f t="shared" si="4"/>
        <v>4.7470400000000001</v>
      </c>
    </row>
    <row r="28" spans="1:27" s="5" customFormat="1" x14ac:dyDescent="0.25">
      <c r="A28" s="6">
        <f t="shared" si="0"/>
        <v>21</v>
      </c>
      <c r="B28" s="7" t="s">
        <v>34</v>
      </c>
      <c r="C28" s="8" t="s">
        <v>14</v>
      </c>
      <c r="D28" s="34">
        <v>3603.6260299999999</v>
      </c>
      <c r="E28" s="34">
        <v>5.8464400000000003</v>
      </c>
      <c r="F28" s="34">
        <v>3100.4605000000001</v>
      </c>
      <c r="G28" s="34">
        <v>29.023489999999999</v>
      </c>
      <c r="H28" s="34">
        <v>2673.8667700000001</v>
      </c>
      <c r="I28" s="34">
        <v>18.59244</v>
      </c>
      <c r="J28" s="35">
        <f t="shared" si="1"/>
        <v>9377.953300000001</v>
      </c>
      <c r="K28" s="35">
        <f t="shared" si="1"/>
        <v>53.462369999999993</v>
      </c>
      <c r="L28" s="34">
        <v>2015.3721399999999</v>
      </c>
      <c r="M28" s="34">
        <v>25.79299</v>
      </c>
      <c r="N28" s="34">
        <v>1030.2934600000001</v>
      </c>
      <c r="O28" s="34">
        <v>17.49718</v>
      </c>
      <c r="P28" s="34">
        <v>565.48153000000002</v>
      </c>
      <c r="Q28" s="34">
        <v>23.897259999999999</v>
      </c>
      <c r="R28" s="36">
        <f t="shared" si="2"/>
        <v>3611.1471300000003</v>
      </c>
      <c r="S28" s="36">
        <f t="shared" si="2"/>
        <v>67.187430000000006</v>
      </c>
      <c r="T28" s="34">
        <v>380.27748000000003</v>
      </c>
      <c r="U28" s="34">
        <v>35.892009999999999</v>
      </c>
      <c r="V28" s="34">
        <v>376.15766000000002</v>
      </c>
      <c r="W28" s="34">
        <v>22.704989999999999</v>
      </c>
      <c r="X28" s="34">
        <v>622.90200000000004</v>
      </c>
      <c r="Y28" s="34">
        <v>30.34</v>
      </c>
      <c r="Z28" s="36">
        <f t="shared" si="3"/>
        <v>1379.3371400000001</v>
      </c>
      <c r="AA28" s="36">
        <f t="shared" si="4"/>
        <v>88.936999999999998</v>
      </c>
    </row>
    <row r="29" spans="1:27" s="5" customFormat="1" x14ac:dyDescent="0.25">
      <c r="A29" s="6">
        <f t="shared" si="0"/>
        <v>22</v>
      </c>
      <c r="B29" s="7" t="s">
        <v>35</v>
      </c>
      <c r="C29" s="8" t="s">
        <v>14</v>
      </c>
      <c r="D29" s="34">
        <v>2189.05179</v>
      </c>
      <c r="E29" s="34">
        <v>7.1340599999999998</v>
      </c>
      <c r="F29" s="34">
        <v>1992.6967099999999</v>
      </c>
      <c r="G29" s="34">
        <v>5.22499</v>
      </c>
      <c r="H29" s="34">
        <v>1675.0932</v>
      </c>
      <c r="I29" s="34">
        <v>0.15393000000000001</v>
      </c>
      <c r="J29" s="35">
        <f t="shared" si="1"/>
        <v>5856.8416999999999</v>
      </c>
      <c r="K29" s="35">
        <f t="shared" si="1"/>
        <v>12.512980000000001</v>
      </c>
      <c r="L29" s="34">
        <v>1388.96171</v>
      </c>
      <c r="M29" s="34">
        <v>7.43973</v>
      </c>
      <c r="N29" s="34">
        <v>732.66021999999998</v>
      </c>
      <c r="O29" s="34">
        <v>9.8570600000000006</v>
      </c>
      <c r="P29" s="34">
        <v>488.78190999999998</v>
      </c>
      <c r="Q29" s="34">
        <v>4.9184700000000001</v>
      </c>
      <c r="R29" s="36">
        <f t="shared" si="2"/>
        <v>2610.4038400000004</v>
      </c>
      <c r="S29" s="36">
        <f t="shared" si="2"/>
        <v>22.215260000000001</v>
      </c>
      <c r="T29" s="34">
        <v>295.62511000000001</v>
      </c>
      <c r="U29" s="34">
        <v>10.81873</v>
      </c>
      <c r="V29" s="34">
        <v>243.32984999999999</v>
      </c>
      <c r="W29" s="34">
        <v>4.36015</v>
      </c>
      <c r="X29" s="34">
        <v>479.71300000000002</v>
      </c>
      <c r="Y29" s="34">
        <v>10.554</v>
      </c>
      <c r="Z29" s="36">
        <f t="shared" si="3"/>
        <v>1018.66796</v>
      </c>
      <c r="AA29" s="36">
        <f t="shared" si="4"/>
        <v>25.732880000000002</v>
      </c>
    </row>
    <row r="30" spans="1:27" s="5" customFormat="1" x14ac:dyDescent="0.25">
      <c r="A30" s="6">
        <f t="shared" si="0"/>
        <v>23</v>
      </c>
      <c r="B30" s="7" t="s">
        <v>36</v>
      </c>
      <c r="C30" s="8" t="s">
        <v>14</v>
      </c>
      <c r="D30" s="34">
        <v>1218.1576399999999</v>
      </c>
      <c r="E30" s="34">
        <v>1.4952099999999999</v>
      </c>
      <c r="F30" s="34">
        <v>1095.3802900000001</v>
      </c>
      <c r="G30" s="34">
        <v>1.24627</v>
      </c>
      <c r="H30" s="34">
        <v>962.45442000000003</v>
      </c>
      <c r="I30" s="34">
        <v>-2.2548900000000001</v>
      </c>
      <c r="J30" s="35">
        <f t="shared" si="1"/>
        <v>3275.99235</v>
      </c>
      <c r="K30" s="35">
        <f t="shared" si="1"/>
        <v>0.48659000000000008</v>
      </c>
      <c r="L30" s="34">
        <v>736.34517000000005</v>
      </c>
      <c r="M30" s="34">
        <v>2.5046200000000001</v>
      </c>
      <c r="N30" s="34">
        <v>368.94983000000002</v>
      </c>
      <c r="O30" s="34">
        <v>3.9799600000000002</v>
      </c>
      <c r="P30" s="34">
        <v>239.48912999999999</v>
      </c>
      <c r="Q30" s="34">
        <v>4.0918900000000002</v>
      </c>
      <c r="R30" s="36">
        <f t="shared" si="2"/>
        <v>1344.78413</v>
      </c>
      <c r="S30" s="36">
        <f t="shared" si="2"/>
        <v>10.57647</v>
      </c>
      <c r="T30" s="34">
        <v>132.22149999999999</v>
      </c>
      <c r="U30" s="34">
        <v>4.7953799999999998</v>
      </c>
      <c r="V30" s="34">
        <v>93.985429999999994</v>
      </c>
      <c r="W30" s="34">
        <v>6.6433799999999996</v>
      </c>
      <c r="X30" s="34">
        <v>223.024</v>
      </c>
      <c r="Y30" s="34">
        <v>3.7250000000000001</v>
      </c>
      <c r="Z30" s="36">
        <f t="shared" si="3"/>
        <v>449.23093</v>
      </c>
      <c r="AA30" s="36">
        <f t="shared" si="4"/>
        <v>15.163759999999998</v>
      </c>
    </row>
    <row r="31" spans="1:27" s="5" customFormat="1" x14ac:dyDescent="0.25">
      <c r="A31" s="6">
        <f t="shared" si="0"/>
        <v>24</v>
      </c>
      <c r="B31" s="7" t="s">
        <v>37</v>
      </c>
      <c r="C31" s="8" t="s">
        <v>14</v>
      </c>
      <c r="D31" s="34">
        <v>538.15180999999995</v>
      </c>
      <c r="E31" s="34">
        <v>1.1082000000000001</v>
      </c>
      <c r="F31" s="34">
        <v>475.96301999999997</v>
      </c>
      <c r="G31" s="34">
        <v>2.0120900000000002</v>
      </c>
      <c r="H31" s="34">
        <v>410.33148</v>
      </c>
      <c r="I31" s="34">
        <v>1.1082000000000001</v>
      </c>
      <c r="J31" s="35">
        <f t="shared" si="1"/>
        <v>1424.44631</v>
      </c>
      <c r="K31" s="35">
        <f t="shared" si="1"/>
        <v>4.2284900000000007</v>
      </c>
      <c r="L31" s="34">
        <v>325.43547999999998</v>
      </c>
      <c r="M31" s="34">
        <v>1.1272</v>
      </c>
      <c r="N31" s="34">
        <v>162.20518999999999</v>
      </c>
      <c r="O31" s="34">
        <v>1.1272</v>
      </c>
      <c r="P31" s="34">
        <v>110.84133</v>
      </c>
      <c r="Q31" s="34">
        <v>1.1547799999999999</v>
      </c>
      <c r="R31" s="36">
        <f t="shared" si="2"/>
        <v>598.48199999999997</v>
      </c>
      <c r="S31" s="36">
        <f t="shared" si="2"/>
        <v>3.4091800000000001</v>
      </c>
      <c r="T31" s="34">
        <v>75.432130000000001</v>
      </c>
      <c r="U31" s="34">
        <v>1.7892999999999999</v>
      </c>
      <c r="V31" s="34">
        <v>67.388990000000007</v>
      </c>
      <c r="W31" s="34">
        <v>3.3403299999999998</v>
      </c>
      <c r="X31" s="34">
        <v>120.82599999999999</v>
      </c>
      <c r="Y31" s="34">
        <v>-0.254</v>
      </c>
      <c r="Z31" s="36">
        <f t="shared" si="3"/>
        <v>263.64711999999997</v>
      </c>
      <c r="AA31" s="36">
        <f t="shared" si="4"/>
        <v>4.8756299999999992</v>
      </c>
    </row>
    <row r="32" spans="1:27" s="5" customFormat="1" x14ac:dyDescent="0.25">
      <c r="A32" s="6">
        <f t="shared" si="0"/>
        <v>25</v>
      </c>
      <c r="B32" s="7" t="s">
        <v>38</v>
      </c>
      <c r="C32" s="8" t="s">
        <v>14</v>
      </c>
      <c r="D32" s="34">
        <v>443.46345000000002</v>
      </c>
      <c r="E32" s="34">
        <v>0.75880999999999998</v>
      </c>
      <c r="F32" s="34">
        <v>403.92932999999999</v>
      </c>
      <c r="G32" s="34">
        <v>-0.17133999999999999</v>
      </c>
      <c r="H32" s="34">
        <v>347.24641000000003</v>
      </c>
      <c r="I32" s="34">
        <v>0</v>
      </c>
      <c r="J32" s="35">
        <f t="shared" si="1"/>
        <v>1194.6391900000001</v>
      </c>
      <c r="K32" s="35">
        <f t="shared" si="1"/>
        <v>0.58746999999999994</v>
      </c>
      <c r="L32" s="34">
        <v>290.6198</v>
      </c>
      <c r="M32" s="34">
        <v>0.99958999999999998</v>
      </c>
      <c r="N32" s="34">
        <v>149.06538</v>
      </c>
      <c r="O32" s="34">
        <v>0.49018</v>
      </c>
      <c r="P32" s="34">
        <v>96.858350000000002</v>
      </c>
      <c r="Q32" s="34">
        <v>1.34419</v>
      </c>
      <c r="R32" s="36">
        <f t="shared" si="2"/>
        <v>536.54353000000003</v>
      </c>
      <c r="S32" s="36">
        <f t="shared" si="2"/>
        <v>2.8339600000000003</v>
      </c>
      <c r="T32" s="34">
        <v>50.687649999999998</v>
      </c>
      <c r="U32" s="34">
        <v>3.1652499999999999</v>
      </c>
      <c r="V32" s="34">
        <v>45.420409999999997</v>
      </c>
      <c r="W32" s="34">
        <v>4.2773300000000001</v>
      </c>
      <c r="X32" s="34">
        <v>103.93</v>
      </c>
      <c r="Y32" s="34">
        <v>2.657</v>
      </c>
      <c r="Z32" s="36">
        <f t="shared" si="3"/>
        <v>200.03806</v>
      </c>
      <c r="AA32" s="36">
        <f t="shared" si="4"/>
        <v>10.09958</v>
      </c>
    </row>
    <row r="33" spans="1:27" s="5" customFormat="1" x14ac:dyDescent="0.25">
      <c r="A33" s="6">
        <f t="shared" si="0"/>
        <v>26</v>
      </c>
      <c r="B33" s="7" t="s">
        <v>39</v>
      </c>
      <c r="C33" s="8" t="s">
        <v>14</v>
      </c>
      <c r="D33" s="34">
        <v>3084.0330100000001</v>
      </c>
      <c r="E33" s="34">
        <v>9.4950200000000002</v>
      </c>
      <c r="F33" s="34">
        <v>2727.3493600000002</v>
      </c>
      <c r="G33" s="34">
        <v>12.69082</v>
      </c>
      <c r="H33" s="34">
        <v>2361.8184000000001</v>
      </c>
      <c r="I33" s="34">
        <v>5.9302000000000001</v>
      </c>
      <c r="J33" s="35">
        <f t="shared" si="1"/>
        <v>8173.2007700000004</v>
      </c>
      <c r="K33" s="35">
        <f t="shared" si="1"/>
        <v>28.116039999999998</v>
      </c>
      <c r="L33" s="34">
        <v>1800.41183</v>
      </c>
      <c r="M33" s="34">
        <v>7.1779200000000003</v>
      </c>
      <c r="N33" s="34">
        <v>1057.31393</v>
      </c>
      <c r="O33" s="34">
        <v>8.9052100000000003</v>
      </c>
      <c r="P33" s="34">
        <v>662.15818999999999</v>
      </c>
      <c r="Q33" s="34">
        <v>6.7710400000000002</v>
      </c>
      <c r="R33" s="36">
        <f t="shared" si="2"/>
        <v>3519.8839500000004</v>
      </c>
      <c r="S33" s="36">
        <f t="shared" si="2"/>
        <v>22.85417</v>
      </c>
      <c r="T33" s="34">
        <v>417.36250000000001</v>
      </c>
      <c r="U33" s="34">
        <v>-1.82379</v>
      </c>
      <c r="V33" s="34">
        <v>334.41730000000001</v>
      </c>
      <c r="W33" s="34">
        <v>15.16278</v>
      </c>
      <c r="X33" s="34">
        <v>670.60500000000002</v>
      </c>
      <c r="Y33" s="34">
        <v>13.691000000000001</v>
      </c>
      <c r="Z33" s="36">
        <f t="shared" si="3"/>
        <v>1422.3848</v>
      </c>
      <c r="AA33" s="36">
        <f t="shared" si="4"/>
        <v>27.029989999999998</v>
      </c>
    </row>
    <row r="34" spans="1:27" s="5" customFormat="1" x14ac:dyDescent="0.25">
      <c r="A34" s="6">
        <f t="shared" si="0"/>
        <v>27</v>
      </c>
      <c r="B34" s="7" t="s">
        <v>40</v>
      </c>
      <c r="C34" s="8" t="s">
        <v>14</v>
      </c>
      <c r="D34" s="34">
        <v>1053.57332</v>
      </c>
      <c r="E34" s="34">
        <v>-1.33067</v>
      </c>
      <c r="F34" s="34">
        <v>933.80777</v>
      </c>
      <c r="G34" s="34">
        <v>-2.4965600000000001</v>
      </c>
      <c r="H34" s="34">
        <v>815.02023999999994</v>
      </c>
      <c r="I34" s="34">
        <v>-0.15751999999999999</v>
      </c>
      <c r="J34" s="35">
        <f t="shared" si="1"/>
        <v>2802.4013299999997</v>
      </c>
      <c r="K34" s="35">
        <f t="shared" si="1"/>
        <v>-3.98475</v>
      </c>
      <c r="L34" s="34">
        <v>623.14540999999997</v>
      </c>
      <c r="M34" s="34">
        <v>2.0968499999999999</v>
      </c>
      <c r="N34" s="34">
        <v>339.91435999999999</v>
      </c>
      <c r="O34" s="34">
        <v>4.9242499999999998</v>
      </c>
      <c r="P34" s="34">
        <v>234.65198000000001</v>
      </c>
      <c r="Q34" s="34">
        <v>-1.2509399999999999</v>
      </c>
      <c r="R34" s="36">
        <f t="shared" si="2"/>
        <v>1197.7117499999999</v>
      </c>
      <c r="S34" s="36">
        <f t="shared" si="2"/>
        <v>5.7701599999999997</v>
      </c>
      <c r="T34" s="34">
        <v>152.74856</v>
      </c>
      <c r="U34" s="34">
        <v>2.2069000000000001</v>
      </c>
      <c r="V34" s="34">
        <v>100.22865</v>
      </c>
      <c r="W34" s="34">
        <v>9.2682099999999998</v>
      </c>
      <c r="X34" s="34">
        <v>194.13800000000001</v>
      </c>
      <c r="Y34" s="34">
        <v>2.2999999999999998</v>
      </c>
      <c r="Z34" s="36">
        <f t="shared" si="3"/>
        <v>447.11521000000005</v>
      </c>
      <c r="AA34" s="36">
        <f t="shared" si="4"/>
        <v>13.775110000000002</v>
      </c>
    </row>
    <row r="35" spans="1:27" s="5" customFormat="1" x14ac:dyDescent="0.25">
      <c r="A35" s="6">
        <f t="shared" si="0"/>
        <v>28</v>
      </c>
      <c r="B35" s="7" t="s">
        <v>41</v>
      </c>
      <c r="C35" s="8" t="s">
        <v>14</v>
      </c>
      <c r="D35" s="34">
        <v>322.56799999999998</v>
      </c>
      <c r="E35" s="34">
        <v>0</v>
      </c>
      <c r="F35" s="34">
        <v>285.85169999999999</v>
      </c>
      <c r="G35" s="34">
        <v>0.17888999999999999</v>
      </c>
      <c r="H35" s="34">
        <v>248.45819</v>
      </c>
      <c r="I35" s="34">
        <v>0.67140999999999995</v>
      </c>
      <c r="J35" s="35">
        <f t="shared" si="1"/>
        <v>856.87788999999998</v>
      </c>
      <c r="K35" s="35">
        <f t="shared" si="1"/>
        <v>0.85029999999999994</v>
      </c>
      <c r="L35" s="34">
        <v>194.47684000000001</v>
      </c>
      <c r="M35" s="34">
        <v>-0.74295</v>
      </c>
      <c r="N35" s="34">
        <v>130.78957</v>
      </c>
      <c r="O35" s="34">
        <v>0.31345000000000001</v>
      </c>
      <c r="P35" s="34">
        <v>69.662760000000006</v>
      </c>
      <c r="Q35" s="34">
        <v>0.61278999999999995</v>
      </c>
      <c r="R35" s="36">
        <f t="shared" si="2"/>
        <v>394.92917</v>
      </c>
      <c r="S35" s="36">
        <f t="shared" si="2"/>
        <v>0.18328999999999995</v>
      </c>
      <c r="T35" s="34">
        <v>34.771819999999998</v>
      </c>
      <c r="U35" s="34">
        <v>0.22881000000000001</v>
      </c>
      <c r="V35" s="34">
        <v>26.762149999999998</v>
      </c>
      <c r="W35" s="34">
        <v>0.77015</v>
      </c>
      <c r="X35" s="34">
        <v>65.015000000000001</v>
      </c>
      <c r="Y35" s="34">
        <v>-1.2729999999999999</v>
      </c>
      <c r="Z35" s="36">
        <f t="shared" si="3"/>
        <v>126.54897</v>
      </c>
      <c r="AA35" s="36">
        <f t="shared" si="4"/>
        <v>-0.27403999999999984</v>
      </c>
    </row>
    <row r="36" spans="1:27" s="5" customFormat="1" ht="25.5" x14ac:dyDescent="0.25">
      <c r="A36" s="6">
        <f t="shared" si="0"/>
        <v>29</v>
      </c>
      <c r="B36" s="7" t="s">
        <v>42</v>
      </c>
      <c r="C36" s="8" t="s">
        <v>14</v>
      </c>
      <c r="D36" s="34">
        <v>1296.12652</v>
      </c>
      <c r="E36" s="34">
        <v>1.96095</v>
      </c>
      <c r="F36" s="34">
        <v>1062.4663700000001</v>
      </c>
      <c r="G36" s="34">
        <v>-2.6618599999999999</v>
      </c>
      <c r="H36" s="34">
        <v>937.73996</v>
      </c>
      <c r="I36" s="34">
        <v>2.4649299999999998</v>
      </c>
      <c r="J36" s="35">
        <f t="shared" si="1"/>
        <v>3296.3328499999998</v>
      </c>
      <c r="K36" s="35">
        <f t="shared" si="1"/>
        <v>1.7640199999999999</v>
      </c>
      <c r="L36" s="34">
        <v>714.98494000000005</v>
      </c>
      <c r="M36" s="34">
        <v>-0.26334999999999997</v>
      </c>
      <c r="N36" s="34">
        <v>412.67171000000002</v>
      </c>
      <c r="O36" s="34">
        <v>-6.9371200000000002</v>
      </c>
      <c r="P36" s="34">
        <v>238.7432</v>
      </c>
      <c r="Q36" s="34">
        <v>-0.51414000000000004</v>
      </c>
      <c r="R36" s="36">
        <f t="shared" si="2"/>
        <v>1366.3998500000002</v>
      </c>
      <c r="S36" s="36">
        <f t="shared" si="2"/>
        <v>-7.7146100000000004</v>
      </c>
      <c r="T36" s="34">
        <v>144.29782</v>
      </c>
      <c r="U36" s="34">
        <v>2.86111</v>
      </c>
      <c r="V36" s="34">
        <v>125.00386</v>
      </c>
      <c r="W36" s="34">
        <v>2.2657699999999998</v>
      </c>
      <c r="X36" s="34">
        <v>200.05500000000001</v>
      </c>
      <c r="Y36" s="34">
        <v>7.101</v>
      </c>
      <c r="Z36" s="36">
        <f t="shared" si="3"/>
        <v>469.35668000000004</v>
      </c>
      <c r="AA36" s="36">
        <f t="shared" si="4"/>
        <v>12.227879999999999</v>
      </c>
    </row>
    <row r="37" spans="1:27" s="5" customFormat="1" x14ac:dyDescent="0.25">
      <c r="A37" s="6">
        <f t="shared" si="0"/>
        <v>30</v>
      </c>
      <c r="B37" s="7" t="s">
        <v>43</v>
      </c>
      <c r="C37" s="8" t="s">
        <v>14</v>
      </c>
      <c r="D37" s="34">
        <v>571.38373999999999</v>
      </c>
      <c r="E37" s="34">
        <v>2.7006700000000001</v>
      </c>
      <c r="F37" s="34">
        <v>527.72576000000004</v>
      </c>
      <c r="G37" s="34">
        <v>2.3715700000000002</v>
      </c>
      <c r="H37" s="34">
        <v>447.75972999999999</v>
      </c>
      <c r="I37" s="34">
        <v>2.9954499999999999</v>
      </c>
      <c r="J37" s="35">
        <f t="shared" si="1"/>
        <v>1546.86923</v>
      </c>
      <c r="K37" s="35">
        <f t="shared" si="1"/>
        <v>8.0676900000000007</v>
      </c>
      <c r="L37" s="34">
        <v>350.11649999999997</v>
      </c>
      <c r="M37" s="34">
        <v>4.5669500000000003</v>
      </c>
      <c r="N37" s="34">
        <v>214.64250999999999</v>
      </c>
      <c r="O37" s="34">
        <v>1.2446299999999999</v>
      </c>
      <c r="P37" s="34">
        <v>126.91713</v>
      </c>
      <c r="Q37" s="34">
        <v>2.78708</v>
      </c>
      <c r="R37" s="36">
        <f t="shared" si="2"/>
        <v>691.67614000000003</v>
      </c>
      <c r="S37" s="36">
        <f t="shared" si="2"/>
        <v>8.5986600000000006</v>
      </c>
      <c r="T37" s="34">
        <v>66.566699999999997</v>
      </c>
      <c r="U37" s="34">
        <v>1.5140800000000001</v>
      </c>
      <c r="V37" s="34">
        <v>50.212879999999998</v>
      </c>
      <c r="W37" s="34">
        <v>2.3267699999999998</v>
      </c>
      <c r="X37" s="34">
        <v>112.901</v>
      </c>
      <c r="Y37" s="34">
        <v>2.11</v>
      </c>
      <c r="Z37" s="36">
        <f t="shared" si="3"/>
        <v>229.68057999999999</v>
      </c>
      <c r="AA37" s="36">
        <f t="shared" si="4"/>
        <v>5.9508499999999991</v>
      </c>
    </row>
    <row r="38" spans="1:27" s="5" customFormat="1" x14ac:dyDescent="0.25">
      <c r="A38" s="55" t="s">
        <v>44</v>
      </c>
      <c r="B38" s="55"/>
      <c r="C38" s="8" t="s">
        <v>14</v>
      </c>
      <c r="D38" s="22">
        <f t="shared" ref="D38:S38" si="5">SUM(D8:D37)</f>
        <v>60997.784210000013</v>
      </c>
      <c r="E38" s="22">
        <f t="shared" si="5"/>
        <v>220.77233000000004</v>
      </c>
      <c r="F38" s="22">
        <f t="shared" si="5"/>
        <v>53627.500760000003</v>
      </c>
      <c r="G38" s="22">
        <f t="shared" si="5"/>
        <v>344.52825000000007</v>
      </c>
      <c r="H38" s="22">
        <f t="shared" si="5"/>
        <v>46382.332960000007</v>
      </c>
      <c r="I38" s="22">
        <f t="shared" si="5"/>
        <v>576.49313000000018</v>
      </c>
      <c r="J38" s="19">
        <f t="shared" si="5"/>
        <v>161007.61792999995</v>
      </c>
      <c r="K38" s="19">
        <f t="shared" si="5"/>
        <v>1141.7937099999997</v>
      </c>
      <c r="L38" s="22">
        <f t="shared" si="5"/>
        <v>36046.252569999997</v>
      </c>
      <c r="M38" s="22">
        <f t="shared" si="5"/>
        <v>427.77206000000001</v>
      </c>
      <c r="N38" s="22">
        <f t="shared" si="5"/>
        <v>19975.1875</v>
      </c>
      <c r="O38" s="22">
        <f t="shared" si="5"/>
        <v>329.50097999999997</v>
      </c>
      <c r="P38" s="22">
        <f t="shared" si="5"/>
        <v>12180.250060000002</v>
      </c>
      <c r="Q38" s="22">
        <f t="shared" si="5"/>
        <v>171.80242000000001</v>
      </c>
      <c r="R38" s="19">
        <f t="shared" si="5"/>
        <v>68201.690130000003</v>
      </c>
      <c r="S38" s="19">
        <f t="shared" si="5"/>
        <v>929.07546000000013</v>
      </c>
      <c r="T38" s="22">
        <f t="shared" ref="T38:AA38" si="6">SUM(T8:T37)</f>
        <v>7751.56387</v>
      </c>
      <c r="U38" s="22">
        <f t="shared" si="6"/>
        <v>550.12801000000013</v>
      </c>
      <c r="V38" s="22">
        <f t="shared" si="6"/>
        <v>6181.723320000001</v>
      </c>
      <c r="W38" s="22">
        <f t="shared" si="6"/>
        <v>369.36166999999989</v>
      </c>
      <c r="X38" s="22">
        <f t="shared" si="6"/>
        <v>11704.235999999999</v>
      </c>
      <c r="Y38" s="22">
        <f t="shared" si="6"/>
        <v>281.44599999999997</v>
      </c>
      <c r="Z38" s="19">
        <f t="shared" si="6"/>
        <v>25637.523189999996</v>
      </c>
      <c r="AA38" s="19">
        <f t="shared" si="6"/>
        <v>1200.9356799999998</v>
      </c>
    </row>
  </sheetData>
  <mergeCells count="19">
    <mergeCell ref="A1:C1"/>
    <mergeCell ref="A3:S3"/>
    <mergeCell ref="A5:A7"/>
    <mergeCell ref="B5:B7"/>
    <mergeCell ref="C5:C7"/>
    <mergeCell ref="A38:B38"/>
    <mergeCell ref="N6:O6"/>
    <mergeCell ref="P6:Q6"/>
    <mergeCell ref="R6:S6"/>
    <mergeCell ref="D6:E6"/>
    <mergeCell ref="F6:G6"/>
    <mergeCell ref="H6:I6"/>
    <mergeCell ref="J6:K6"/>
    <mergeCell ref="L6:M6"/>
    <mergeCell ref="T6:U6"/>
    <mergeCell ref="V6:W6"/>
    <mergeCell ref="X6:Y6"/>
    <mergeCell ref="Z6:AA6"/>
    <mergeCell ref="D5:A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газа всего по МО</vt:lpstr>
      <vt:lpstr>Свод газа бюджет МО</vt:lpstr>
      <vt:lpstr>Свод газа по МКД</vt:lpstr>
      <vt:lpstr>Свод газа ЖД (без МКД)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Попова</dc:creator>
  <cp:lastModifiedBy>Алла Попова</cp:lastModifiedBy>
  <dcterms:created xsi:type="dcterms:W3CDTF">2022-11-16T12:39:47Z</dcterms:created>
  <dcterms:modified xsi:type="dcterms:W3CDTF">2022-12-22T04:48:35Z</dcterms:modified>
</cp:coreProperties>
</file>